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1 квартал 2013" sheetId="1" r:id="rId1"/>
  </sheets>
  <definedNames>
    <definedName name="_xlnm.Print_Area" localSheetId="0">'1 квартал 2013'!$A$1:$E$154</definedName>
  </definedNames>
  <calcPr fullCalcOnLoad="1"/>
</workbook>
</file>

<file path=xl/sharedStrings.xml><?xml version="1.0" encoding="utf-8"?>
<sst xmlns="http://schemas.openxmlformats.org/spreadsheetml/2006/main" count="260" uniqueCount="230">
  <si>
    <t>Код</t>
  </si>
  <si>
    <t>Показник</t>
  </si>
  <si>
    <t>10116</t>
  </si>
  <si>
    <t>Освіта</t>
  </si>
  <si>
    <t>70101</t>
  </si>
  <si>
    <t>70201</t>
  </si>
  <si>
    <t>70303</t>
  </si>
  <si>
    <t>70401</t>
  </si>
  <si>
    <t>70701</t>
  </si>
  <si>
    <t>70801</t>
  </si>
  <si>
    <t>70802</t>
  </si>
  <si>
    <t>70804</t>
  </si>
  <si>
    <t>70805</t>
  </si>
  <si>
    <t>70808</t>
  </si>
  <si>
    <t>Охорона здоров'я</t>
  </si>
  <si>
    <t>80101</t>
  </si>
  <si>
    <t>80203</t>
  </si>
  <si>
    <t>80209</t>
  </si>
  <si>
    <t>80300</t>
  </si>
  <si>
    <t>80500</t>
  </si>
  <si>
    <t>80600</t>
  </si>
  <si>
    <t>81002</t>
  </si>
  <si>
    <t xml:space="preserve">Соціальний захист </t>
  </si>
  <si>
    <t>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</si>
  <si>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</si>
  <si>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</si>
  <si>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</t>
  </si>
  <si>
    <t>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</si>
  <si>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</t>
  </si>
  <si>
    <t>90207</t>
  </si>
  <si>
    <t>90209</t>
  </si>
  <si>
    <t>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</si>
  <si>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че</t>
  </si>
  <si>
    <t>90212</t>
  </si>
  <si>
    <t>90214</t>
  </si>
  <si>
    <t>90215</t>
  </si>
  <si>
    <t>90302</t>
  </si>
  <si>
    <t>90303</t>
  </si>
  <si>
    <t>90304</t>
  </si>
  <si>
    <t>90305</t>
  </si>
  <si>
    <t>90306</t>
  </si>
  <si>
    <t>90307</t>
  </si>
  <si>
    <t>90308</t>
  </si>
  <si>
    <t>90401</t>
  </si>
  <si>
    <t>90405</t>
  </si>
  <si>
    <t>90412</t>
  </si>
  <si>
    <t>90413</t>
  </si>
  <si>
    <t>90417</t>
  </si>
  <si>
    <t>90802</t>
  </si>
  <si>
    <t>91101</t>
  </si>
  <si>
    <t>91102</t>
  </si>
  <si>
    <t>91103</t>
  </si>
  <si>
    <t>91204</t>
  </si>
  <si>
    <t>91206</t>
  </si>
  <si>
    <t>91207</t>
  </si>
  <si>
    <t>91209</t>
  </si>
  <si>
    <t>91300</t>
  </si>
  <si>
    <t>Житлово-комунальне господарство</t>
  </si>
  <si>
    <t>100203</t>
  </si>
  <si>
    <t>Культура і мистецтво</t>
  </si>
  <si>
    <t>110103</t>
  </si>
  <si>
    <t>110201</t>
  </si>
  <si>
    <t>110204</t>
  </si>
  <si>
    <t>110205</t>
  </si>
  <si>
    <t>110502</t>
  </si>
  <si>
    <t>Засоби масової інформації</t>
  </si>
  <si>
    <t>120100</t>
  </si>
  <si>
    <t>120201</t>
  </si>
  <si>
    <t xml:space="preserve"> </t>
  </si>
  <si>
    <t>Фізична культура і спорт</t>
  </si>
  <si>
    <t>130102</t>
  </si>
  <si>
    <t>130107</t>
  </si>
  <si>
    <t>130115</t>
  </si>
  <si>
    <t>170102</t>
  </si>
  <si>
    <t>170302</t>
  </si>
  <si>
    <t>Транспорт</t>
  </si>
  <si>
    <t>250102</t>
  </si>
  <si>
    <t>250344</t>
  </si>
  <si>
    <t>250403</t>
  </si>
  <si>
    <t>250404</t>
  </si>
  <si>
    <t>Інші видатки</t>
  </si>
  <si>
    <t>Всього по загальному фонду</t>
  </si>
  <si>
    <t>Інші кошти спеціального  фонду</t>
  </si>
  <si>
    <t>Всього по власних надходженнях спеціального фонду</t>
  </si>
  <si>
    <t>Власні надходженнях спеціального фонду</t>
  </si>
  <si>
    <t>Всього інші кошти спеціального  фонду</t>
  </si>
  <si>
    <t>Разом по спеціальному фонду</t>
  </si>
  <si>
    <t>тис. грн.</t>
  </si>
  <si>
    <t>План на рік з урахуванням змін</t>
  </si>
  <si>
    <t>Органи місцевого самоврядування </t>
  </si>
  <si>
    <t>01</t>
  </si>
  <si>
    <t>10</t>
  </si>
  <si>
    <t>Орган з питань освіти і науки, молоді  та спорту</t>
  </si>
  <si>
    <t>11</t>
  </si>
  <si>
    <t>Орган у справах сім`ї, молоді та спорту</t>
  </si>
  <si>
    <t>15</t>
  </si>
  <si>
    <t>Орган з питань  праці  та соціального захисту населення</t>
  </si>
  <si>
    <t>20</t>
  </si>
  <si>
    <t>Орган у справах дітей</t>
  </si>
  <si>
    <t>24</t>
  </si>
  <si>
    <t>Орган з питань культури</t>
  </si>
  <si>
    <t>40</t>
  </si>
  <si>
    <t>Орган з питань житлово-комунального господарства</t>
  </si>
  <si>
    <t>45</t>
  </si>
  <si>
    <t>Орган з питань комунальної власності</t>
  </si>
  <si>
    <t>47</t>
  </si>
  <si>
    <t>Орган з питань будівництва</t>
  </si>
  <si>
    <t>67</t>
  </si>
  <si>
    <t>Орган з питань надзвичайних ситуацій</t>
  </si>
  <si>
    <t>73</t>
  </si>
  <si>
    <t>Орган з питань економіки</t>
  </si>
  <si>
    <t>75</t>
  </si>
  <si>
    <t>Фінансовий орган</t>
  </si>
  <si>
    <t>Дошкільні заклади освіти </t>
  </si>
  <si>
    <t>Загальноосвітні школи (в т. ч. школа-дитячий садок, інтернат при школі), спеціалізовані школи, ліцеї, гімназії, колегіуми </t>
  </si>
  <si>
    <t>Дитячі будинки (в т. ч. сімейного типу, прийомні сім`ї) </t>
  </si>
  <si>
    <t>Позашкільні заклади освіти, заходи із позашкільної роботи з дітьми </t>
  </si>
  <si>
    <t>Заклади післядипломної освіти III - IV рівнів акредитації (академії, інститути, центри підвищення кваліфікації, перепідготовки, вдосконалення) </t>
  </si>
  <si>
    <t>Придбання підручників </t>
  </si>
  <si>
    <t>Методична робота, інші заходи у сфері народної освіти </t>
  </si>
  <si>
    <t>Централізовані бухгалтерії обласних, міських, районних відділів освіти </t>
  </si>
  <si>
    <t>Групи централізованого господарського обслуговування </t>
  </si>
  <si>
    <t>Допомога дітям-сиротам та дітям, позбавленим батьківського піклування, яким виповнюється 18 років </t>
  </si>
  <si>
    <t>Лікарні </t>
  </si>
  <si>
    <t>Поліклініки і амбулаторії (крім спеціалізованих поліклінік та загальних і спеціалізованих стоматологічних поліклінік) </t>
  </si>
  <si>
    <t>Загальні і спеціалізовані стоматологічні поліклініки </t>
  </si>
  <si>
    <t>Фельдшерсько-акушерські пункти </t>
  </si>
  <si>
    <t>Інші заходи по охороні здоров`я 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</si>
  <si>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 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</si>
  <si>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 </t>
  </si>
  <si>
    <t>Пільги на медичне обслуговування громадянам, які постраждали внаслідок Чорнобильської катастрофи </t>
  </si>
  <si>
    <t>Пільги окремим категоріям громадян з послуг зв`язку </t>
  </si>
  <si>
    <t>Пільги багатодітним сім`ям на житлово-комунальні послуги </t>
  </si>
  <si>
    <t>Допомога у зв`язку з вагітністю і пологами </t>
  </si>
  <si>
    <t>Допомога на догляд за дитиною віком до 3 років </t>
  </si>
  <si>
    <t>Допомога при народженні дитини </t>
  </si>
  <si>
    <t>Допомога на дітей, над якими встановлено опіку чи піклування </t>
  </si>
  <si>
    <t>Допомога на дітей одиноким матерям </t>
  </si>
  <si>
    <t>Тимчасова державна допомога дітям </t>
  </si>
  <si>
    <t>Допомога при усиновленні дитини </t>
  </si>
  <si>
    <t>Державна соціальна допомога малозабезпеченим сім`ям </t>
  </si>
  <si>
    <t>Субсидії населенню для відшкодування витрат на оплату житлово-комунальних послуг </t>
  </si>
  <si>
    <t>Інші видатки на соціальний захист населення </t>
  </si>
  <si>
    <t>Допомога на догляд за інвалідом I чи II групи внаслідок психічного розладу </t>
  </si>
  <si>
    <t>Витрати на поховання учасників бойових дій та інвалідів війни </t>
  </si>
  <si>
    <t>Інші програми соціального захисту дітей </t>
  </si>
  <si>
    <t>Утримання центрів соціальних служб для сім`ї, дітей та молоді </t>
  </si>
  <si>
    <t>Програми і заходи центрів соціальних служб для сім`ї, дітей та молоді </t>
  </si>
  <si>
    <t>Соціальні програми і заходи державних органів у справах молоді </t>
  </si>
  <si>
    <t>Територіальні центри соціального обслуговування (надання соціальних послуг) </t>
  </si>
  <si>
    <t>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</si>
  <si>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 </t>
  </si>
  <si>
    <t>Центри соціальної реабілітації дітей - інвалідів, центри професійної реабілітації інвалідів 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</si>
  <si>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 </t>
  </si>
  <si>
    <t>Фінансова підтримка громадських організацій інвалідів і ветеранів </t>
  </si>
  <si>
    <t>Державна соціальна допомога інвалідам з дитинства та дітям-інвалідам </t>
  </si>
  <si>
    <t>Благоустрій міст, сіл, селищ </t>
  </si>
  <si>
    <t>Філармонії, музичні колективи і ансамблі та інші мистецькі заклади та заходи </t>
  </si>
  <si>
    <t>Бібліотеки </t>
  </si>
  <si>
    <t>110202</t>
  </si>
  <si>
    <t>Музеї і виставки </t>
  </si>
  <si>
    <t>Палаци і будинки культури, клуби та інші заклади клубного типу </t>
  </si>
  <si>
    <t>Школи естетичного виховання дітей </t>
  </si>
  <si>
    <t>Інші культурно-освітні заклади та заходи </t>
  </si>
  <si>
    <t>Телебачення і радіомовлення </t>
  </si>
  <si>
    <t>Періодичні видання (газети та журнали) </t>
  </si>
  <si>
    <t>Проведення навчально-тренувальних зборів і змагань </t>
  </si>
  <si>
    <t>Утримання та навчально-тренувальна робота дитячо-юнацьких спортивних шкіл </t>
  </si>
  <si>
    <t>Інші видатки </t>
  </si>
  <si>
    <t>Центри `Спорт для всіх` та заходи з фізичної культури </t>
  </si>
  <si>
    <t>Компенсаційні виплати на пільговий проїзд автомобільним транспортом окремим категоріям громадян </t>
  </si>
  <si>
    <t>Компенсаційні виплати за пільговий проїзд окремих категорій громадян на залізничному транспорті </t>
  </si>
  <si>
    <t>180404</t>
  </si>
  <si>
    <t>Підтримка малого і середнього підприємництва </t>
  </si>
  <si>
    <t>Резервний фонд </t>
  </si>
  <si>
    <t>Субвенція з місцевого бюджету державному бюджету на виконання програм соціально-економічного та культурного розвитку регіонів </t>
  </si>
  <si>
    <t>Видатки на покриття інших заборгованостей, що виникли у попередні роки </t>
  </si>
  <si>
    <t>Капітальні вкладення </t>
  </si>
  <si>
    <t>Видатки на проведення робіт, пов`язаних із будівництвом, реконструкцією, ремонтом та утриманням автомобільних доріг </t>
  </si>
  <si>
    <t>Охорона і раціональне використання земель </t>
  </si>
  <si>
    <t>Охорона та раціональне використання природних ресурсів </t>
  </si>
  <si>
    <t>Утилізація відходів </t>
  </si>
  <si>
    <t>Інша діяльність у сфері охорони навколишнього природного середовища 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</si>
  <si>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 </t>
  </si>
  <si>
    <t>Інші субвенції </t>
  </si>
  <si>
    <t>Надання пільгового довгострокового кредиту громадянам на будівництво (реконструкцію) та придбання житла </t>
  </si>
  <si>
    <t>Повернення коштів, наданих для кредитування громадян на будівництво (реконструкцію) та придбання житла </t>
  </si>
  <si>
    <t>Програма профілактики злочинності на 2011-2015 р..</t>
  </si>
  <si>
    <t>Програма удосконалення системи централізованого оповіщення керівного складу цивільного захисту населення м. Калуша на 2010-2014 роки</t>
  </si>
  <si>
    <t>Програма розвитку культури в м. Калуші на 2012-2015 роки</t>
  </si>
  <si>
    <t>Заклади позашкільної освіти</t>
  </si>
  <si>
    <t xml:space="preserve">% викона     ння </t>
  </si>
  <si>
    <t>Секретар міської ради</t>
  </si>
  <si>
    <t>Олександр Челядин</t>
  </si>
  <si>
    <t>Апарат місцевої ради</t>
  </si>
  <si>
    <t>Касові видатки за             І квартал 2013 р.</t>
  </si>
  <si>
    <t>Звіт про виконання видаткової частини бюджету міста Калуш за І квартал 2013 року</t>
  </si>
  <si>
    <t>Перинатальні центри, пологові будинки</t>
  </si>
  <si>
    <t>Центри екстреної медичної допомоги та медицини катастроф, станції екстреної (швидкої) медичної допомоги</t>
  </si>
  <si>
    <t>81003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</si>
  <si>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</si>
  <si>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Програма   розвитку місцевого самоврядування в м. Калуші на 2013 рік</t>
  </si>
  <si>
    <t>Інші видатки( Аптека №174, кінотеатр "Відродження")</t>
  </si>
  <si>
    <t xml:space="preserve">Програма проведення дератизаційних робіт в підвальних приміщеннях житлових будинків в м. Калуші на 2013-2017 роки </t>
  </si>
  <si>
    <t>Програма реформування розвитку житлово-комунального господарства на 2010-2014роки</t>
  </si>
  <si>
    <t>Програма розвитку автотранспорту загального користування м. калуша на 2013-2014 роки</t>
  </si>
  <si>
    <t>Програма приватизаціі та управління комунальним майном територіальної громади м.Калуша на 2013р.</t>
  </si>
  <si>
    <t>210105</t>
  </si>
  <si>
    <t>Видатки на запобігання та ліквідацію надзвичайних ситуацій та наслідків стихійного лиха </t>
  </si>
  <si>
    <t>010116</t>
  </si>
  <si>
    <t>070201</t>
  </si>
  <si>
    <t>080101</t>
  </si>
  <si>
    <t>091101</t>
  </si>
  <si>
    <t>091204</t>
  </si>
  <si>
    <t>091206</t>
  </si>
  <si>
    <t>150101</t>
  </si>
  <si>
    <t>170703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</si>
  <si>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</si>
  <si>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</si>
  <si>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200200</t>
  </si>
  <si>
    <t>240601</t>
  </si>
  <si>
    <t>240602</t>
  </si>
  <si>
    <t>240603</t>
  </si>
  <si>
    <t>Ліквідація іншого забруднення навколишнього природного середовища </t>
  </si>
  <si>
    <t>240604</t>
  </si>
  <si>
    <t>240900</t>
  </si>
  <si>
    <t>250380</t>
  </si>
  <si>
    <t>250908</t>
  </si>
  <si>
    <t>250909</t>
  </si>
  <si>
    <t>Групи централізованого господарського обліку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</si>
</sst>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0.00"/>
    <numFmt numFmtId="173" formatCode="0.0"/>
    <numFmt numFmtId="174" formatCode="#,##0.0"/>
    <numFmt numFmtId="175" formatCode="#0.000"/>
    <numFmt numFmtId="176" formatCode="#,##0.000"/>
  </numFmts>
  <fonts count="48">
    <font>
      <sz val="10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i/>
      <sz val="14"/>
      <name val="Arial CYR"/>
      <family val="0"/>
    </font>
    <font>
      <b/>
      <sz val="14"/>
      <color indexed="8"/>
      <name val="Arial CYR"/>
      <family val="0"/>
    </font>
    <font>
      <i/>
      <sz val="14"/>
      <name val="Arial Cyr"/>
      <family val="0"/>
    </font>
    <font>
      <sz val="14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Cyr"/>
      <family val="0"/>
    </font>
    <font>
      <sz val="14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5" fillId="0" borderId="0" xfId="0" applyFont="1" applyAlignment="1">
      <alignment/>
    </xf>
    <xf numFmtId="174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174" fontId="7" fillId="0" borderId="11" xfId="0" applyNumberFormat="1" applyFont="1" applyFill="1" applyBorder="1" applyAlignment="1">
      <alignment horizontal="right"/>
    </xf>
    <xf numFmtId="174" fontId="1" fillId="0" borderId="13" xfId="0" applyNumberFormat="1" applyFont="1" applyBorder="1" applyAlignment="1">
      <alignment/>
    </xf>
    <xf numFmtId="172" fontId="1" fillId="0" borderId="0" xfId="0" applyNumberFormat="1" applyFont="1" applyBorder="1" applyAlignment="1">
      <alignment vertical="center" wrapText="1"/>
    </xf>
    <xf numFmtId="174" fontId="1" fillId="0" borderId="12" xfId="0" applyNumberFormat="1" applyFont="1" applyBorder="1" applyAlignment="1">
      <alignment vertical="center" wrapText="1"/>
    </xf>
    <xf numFmtId="0" fontId="1" fillId="0" borderId="0" xfId="0" applyFont="1" applyFill="1" applyBorder="1" applyAlignment="1">
      <alignment horizontal="right" wrapText="1"/>
    </xf>
    <xf numFmtId="0" fontId="6" fillId="0" borderId="14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174" fontId="1" fillId="0" borderId="0" xfId="0" applyNumberFormat="1" applyFont="1" applyAlignment="1">
      <alignment horizontal="center"/>
    </xf>
    <xf numFmtId="174" fontId="5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174" fontId="1" fillId="0" borderId="10" xfId="0" applyNumberFormat="1" applyFont="1" applyBorder="1" applyAlignment="1">
      <alignment horizontal="center" vertical="center" wrapText="1"/>
    </xf>
    <xf numFmtId="174" fontId="5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174" fontId="8" fillId="0" borderId="17" xfId="0" applyNumberFormat="1" applyFont="1" applyFill="1" applyBorder="1" applyAlignment="1">
      <alignment horizontal="right" wrapText="1"/>
    </xf>
    <xf numFmtId="174" fontId="8" fillId="0" borderId="1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8" fillId="0" borderId="18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74" fontId="1" fillId="0" borderId="0" xfId="0" applyNumberFormat="1" applyFont="1" applyBorder="1" applyAlignment="1">
      <alignment horizontal="right" vertical="center" wrapText="1"/>
    </xf>
    <xf numFmtId="174" fontId="5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wrapText="1"/>
    </xf>
    <xf numFmtId="174" fontId="9" fillId="0" borderId="10" xfId="0" applyNumberFormat="1" applyFont="1" applyFill="1" applyBorder="1" applyAlignment="1">
      <alignment horizontal="right"/>
    </xf>
    <xf numFmtId="174" fontId="5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 wrapText="1"/>
    </xf>
    <xf numFmtId="174" fontId="9" fillId="33" borderId="10" xfId="0" applyNumberFormat="1" applyFont="1" applyFill="1" applyBorder="1" applyAlignment="1">
      <alignment horizontal="right"/>
    </xf>
    <xf numFmtId="174" fontId="5" fillId="34" borderId="10" xfId="0" applyNumberFormat="1" applyFont="1" applyFill="1" applyBorder="1" applyAlignment="1">
      <alignment/>
    </xf>
    <xf numFmtId="0" fontId="5" fillId="35" borderId="0" xfId="0" applyFont="1" applyFill="1" applyAlignment="1">
      <alignment/>
    </xf>
    <xf numFmtId="174" fontId="9" fillId="0" borderId="19" xfId="0" applyNumberFormat="1" applyFont="1" applyFill="1" applyBorder="1" applyAlignment="1">
      <alignment horizontal="right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left" wrapText="1"/>
    </xf>
    <xf numFmtId="174" fontId="5" fillId="0" borderId="19" xfId="0" applyNumberFormat="1" applyFont="1" applyBorder="1" applyAlignment="1">
      <alignment/>
    </xf>
    <xf numFmtId="174" fontId="5" fillId="0" borderId="0" xfId="0" applyNumberFormat="1" applyFont="1" applyAlignment="1">
      <alignment horizontal="right"/>
    </xf>
    <xf numFmtId="176" fontId="1" fillId="0" borderId="10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174" fontId="8" fillId="0" borderId="20" xfId="0" applyNumberFormat="1" applyFont="1" applyFill="1" applyBorder="1" applyAlignment="1">
      <alignment horizontal="right"/>
    </xf>
    <xf numFmtId="174" fontId="8" fillId="0" borderId="10" xfId="0" applyNumberFormat="1" applyFont="1" applyFill="1" applyBorder="1" applyAlignment="1">
      <alignment horizontal="right" wrapText="1"/>
    </xf>
    <xf numFmtId="0" fontId="46" fillId="0" borderId="10" xfId="53" applyFont="1" applyBorder="1" applyAlignment="1" quotePrefix="1">
      <alignment horizontal="center" vertical="center" wrapText="1"/>
      <protection/>
    </xf>
    <xf numFmtId="0" fontId="46" fillId="0" borderId="10" xfId="53" applyFont="1" applyBorder="1" applyAlignment="1">
      <alignment vertical="center" wrapText="1"/>
      <protection/>
    </xf>
    <xf numFmtId="174" fontId="46" fillId="0" borderId="10" xfId="53" applyNumberFormat="1" applyFont="1" applyBorder="1" applyAlignment="1">
      <alignment vertical="center" wrapText="1"/>
      <protection/>
    </xf>
    <xf numFmtId="176" fontId="46" fillId="0" borderId="10" xfId="53" applyNumberFormat="1" applyFont="1" applyBorder="1" applyAlignment="1">
      <alignment vertical="center" wrapText="1"/>
      <protection/>
    </xf>
    <xf numFmtId="0" fontId="47" fillId="0" borderId="10" xfId="53" applyFont="1" applyBorder="1" applyAlignment="1" quotePrefix="1">
      <alignment horizontal="center" vertical="center" wrapText="1"/>
      <protection/>
    </xf>
    <xf numFmtId="0" fontId="47" fillId="0" borderId="10" xfId="53" applyFont="1" applyBorder="1" applyAlignment="1">
      <alignment vertical="center" wrapText="1"/>
      <protection/>
    </xf>
    <xf numFmtId="174" fontId="47" fillId="0" borderId="10" xfId="53" applyNumberFormat="1" applyFont="1" applyBorder="1" applyAlignment="1">
      <alignment vertical="center" wrapText="1"/>
      <protection/>
    </xf>
    <xf numFmtId="176" fontId="47" fillId="0" borderId="10" xfId="53" applyNumberFormat="1" applyFont="1" applyBorder="1" applyAlignment="1">
      <alignment vertical="center" wrapText="1"/>
      <protection/>
    </xf>
    <xf numFmtId="175" fontId="46" fillId="0" borderId="10" xfId="53" applyNumberFormat="1" applyFont="1" applyBorder="1" applyAlignment="1">
      <alignment vertical="center" wrapText="1"/>
      <protection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2" fontId="9" fillId="0" borderId="0" xfId="0" applyNumberFormat="1" applyFont="1" applyFill="1" applyAlignment="1">
      <alignment horizontal="right"/>
    </xf>
    <xf numFmtId="0" fontId="9" fillId="0" borderId="10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wrapText="1"/>
    </xf>
    <xf numFmtId="174" fontId="5" fillId="34" borderId="10" xfId="0" applyNumberFormat="1" applyFont="1" applyFill="1" applyBorder="1" applyAlignment="1">
      <alignment vertical="center" wrapText="1"/>
    </xf>
    <xf numFmtId="174" fontId="5" fillId="0" borderId="19" xfId="0" applyNumberFormat="1" applyFont="1" applyBorder="1" applyAlignment="1">
      <alignment vertical="center" wrapText="1"/>
    </xf>
    <xf numFmtId="174" fontId="8" fillId="0" borderId="19" xfId="0" applyNumberFormat="1" applyFont="1" applyFill="1" applyBorder="1" applyAlignment="1">
      <alignment horizontal="right" wrapText="1"/>
    </xf>
    <xf numFmtId="174" fontId="1" fillId="0" borderId="15" xfId="0" applyNumberFormat="1" applyFont="1" applyBorder="1" applyAlignment="1">
      <alignment vertical="center" wrapText="1"/>
    </xf>
    <xf numFmtId="174" fontId="5" fillId="0" borderId="10" xfId="0" applyNumberFormat="1" applyFont="1" applyFill="1" applyBorder="1" applyAlignment="1">
      <alignment horizontal="right"/>
    </xf>
    <xf numFmtId="174" fontId="1" fillId="0" borderId="13" xfId="0" applyNumberFormat="1" applyFont="1" applyFill="1" applyBorder="1" applyAlignment="1">
      <alignment horizontal="right"/>
    </xf>
    <xf numFmtId="173" fontId="1" fillId="0" borderId="15" xfId="0" applyNumberFormat="1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174" fontId="8" fillId="0" borderId="10" xfId="0" applyNumberFormat="1" applyFont="1" applyBorder="1" applyAlignment="1">
      <alignment vertical="center" wrapText="1"/>
    </xf>
    <xf numFmtId="174" fontId="8" fillId="0" borderId="20" xfId="0" applyNumberFormat="1" applyFont="1" applyBorder="1" applyAlignment="1">
      <alignment vertical="center" wrapText="1"/>
    </xf>
    <xf numFmtId="174" fontId="1" fillId="0" borderId="21" xfId="0" applyNumberFormat="1" applyFont="1" applyBorder="1" applyAlignment="1">
      <alignment vertical="center" wrapText="1"/>
    </xf>
    <xf numFmtId="176" fontId="5" fillId="0" borderId="0" xfId="0" applyNumberFormat="1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54"/>
  <sheetViews>
    <sheetView tabSelected="1" view="pageBreakPreview" zoomScale="65" zoomScaleNormal="75" zoomScaleSheetLayoutView="65" zoomScalePageLayoutView="0" workbookViewId="0" topLeftCell="A1">
      <pane xSplit="1" ySplit="4" topLeftCell="B4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E2"/>
    </sheetView>
  </sheetViews>
  <sheetFormatPr defaultColWidth="9.00390625" defaultRowHeight="12.75"/>
  <cols>
    <col min="1" max="1" width="10.75390625" style="37" customWidth="1"/>
    <col min="2" max="2" width="117.75390625" style="2" customWidth="1"/>
    <col min="3" max="3" width="19.75390625" style="51" customWidth="1"/>
    <col min="4" max="4" width="18.875" style="22" customWidth="1"/>
    <col min="5" max="5" width="19.25390625" style="2" customWidth="1"/>
    <col min="6" max="6" width="17.25390625" style="2" customWidth="1"/>
    <col min="7" max="7" width="17.375" style="2" customWidth="1"/>
    <col min="8" max="8" width="15.875" style="2" customWidth="1"/>
    <col min="9" max="9" width="16.625" style="2" customWidth="1"/>
    <col min="10" max="10" width="13.875" style="2" customWidth="1"/>
    <col min="11" max="11" width="9.125" style="2" customWidth="1"/>
    <col min="12" max="12" width="12.875" style="2" customWidth="1"/>
    <col min="13" max="16384" width="9.125" style="2" customWidth="1"/>
  </cols>
  <sheetData>
    <row r="2" spans="1:5" ht="18">
      <c r="A2" s="81" t="s">
        <v>196</v>
      </c>
      <c r="B2" s="81"/>
      <c r="C2" s="82"/>
      <c r="D2" s="82"/>
      <c r="E2" s="82"/>
    </row>
    <row r="3" spans="1:5" ht="18.75" customHeight="1">
      <c r="A3" s="81"/>
      <c r="B3" s="81"/>
      <c r="C3" s="21"/>
      <c r="E3" s="23" t="s">
        <v>87</v>
      </c>
    </row>
    <row r="5" spans="1:5" s="15" customFormat="1" ht="117.75" customHeight="1">
      <c r="A5" s="24" t="s">
        <v>0</v>
      </c>
      <c r="B5" s="24" t="s">
        <v>1</v>
      </c>
      <c r="C5" s="25" t="s">
        <v>88</v>
      </c>
      <c r="D5" s="25" t="s">
        <v>195</v>
      </c>
      <c r="E5" s="24" t="s">
        <v>191</v>
      </c>
    </row>
    <row r="6" spans="1:7" ht="18">
      <c r="A6" s="57" t="s">
        <v>2</v>
      </c>
      <c r="B6" s="58" t="s">
        <v>89</v>
      </c>
      <c r="C6" s="59">
        <f>SUM(C7:C18)</f>
        <v>8326.175</v>
      </c>
      <c r="D6" s="59">
        <f>SUM(D7:D18)</f>
        <v>2886.6</v>
      </c>
      <c r="E6" s="3">
        <f aca="true" t="shared" si="0" ref="E6:E37">D6/C6*100</f>
        <v>34.66898065438212</v>
      </c>
      <c r="F6" s="60">
        <v>8326.179000000002</v>
      </c>
      <c r="G6" s="60">
        <v>2886.55596</v>
      </c>
    </row>
    <row r="7" spans="1:7" ht="18">
      <c r="A7" s="61" t="s">
        <v>90</v>
      </c>
      <c r="B7" s="62" t="s">
        <v>194</v>
      </c>
      <c r="C7" s="63">
        <v>3018.8</v>
      </c>
      <c r="D7" s="63">
        <v>1110.6</v>
      </c>
      <c r="E7" s="26">
        <f t="shared" si="0"/>
        <v>36.789452762687155</v>
      </c>
      <c r="F7" s="64">
        <v>3018.822</v>
      </c>
      <c r="G7" s="64">
        <v>1110.62561</v>
      </c>
    </row>
    <row r="8" spans="1:7" ht="18">
      <c r="A8" s="61" t="s">
        <v>91</v>
      </c>
      <c r="B8" s="62" t="s">
        <v>92</v>
      </c>
      <c r="C8" s="63">
        <v>366</v>
      </c>
      <c r="D8" s="63">
        <v>112.2</v>
      </c>
      <c r="E8" s="26">
        <f t="shared" si="0"/>
        <v>30.655737704918035</v>
      </c>
      <c r="F8" s="64">
        <v>365.98400000000004</v>
      </c>
      <c r="G8" s="64">
        <v>112.18796999999999</v>
      </c>
    </row>
    <row r="9" spans="1:7" ht="18">
      <c r="A9" s="61" t="s">
        <v>93</v>
      </c>
      <c r="B9" s="62" t="s">
        <v>94</v>
      </c>
      <c r="C9" s="63">
        <v>189.77499999999998</v>
      </c>
      <c r="D9" s="63">
        <v>66.5</v>
      </c>
      <c r="E9" s="26">
        <f t="shared" si="0"/>
        <v>35.04149650902385</v>
      </c>
      <c r="F9" s="64">
        <v>189.77499999999998</v>
      </c>
      <c r="G9" s="64">
        <v>66.46615999999999</v>
      </c>
    </row>
    <row r="10" spans="1:7" ht="18">
      <c r="A10" s="61" t="s">
        <v>95</v>
      </c>
      <c r="B10" s="62" t="s">
        <v>96</v>
      </c>
      <c r="C10" s="63">
        <v>1366.4</v>
      </c>
      <c r="D10" s="63">
        <v>411.3</v>
      </c>
      <c r="E10" s="26">
        <f t="shared" si="0"/>
        <v>30.100995316159253</v>
      </c>
      <c r="F10" s="64">
        <v>1366.442</v>
      </c>
      <c r="G10" s="64">
        <v>411.27249</v>
      </c>
    </row>
    <row r="11" spans="1:7" ht="18">
      <c r="A11" s="61" t="s">
        <v>97</v>
      </c>
      <c r="B11" s="62" t="s">
        <v>98</v>
      </c>
      <c r="C11" s="63">
        <v>233.3</v>
      </c>
      <c r="D11" s="63">
        <v>92.3</v>
      </c>
      <c r="E11" s="26">
        <f t="shared" si="0"/>
        <v>39.56279468495499</v>
      </c>
      <c r="F11" s="64">
        <v>233.254</v>
      </c>
      <c r="G11" s="64">
        <v>92.25504000000002</v>
      </c>
    </row>
    <row r="12" spans="1:7" ht="18">
      <c r="A12" s="61" t="s">
        <v>99</v>
      </c>
      <c r="B12" s="62" t="s">
        <v>100</v>
      </c>
      <c r="C12" s="63">
        <v>185.4</v>
      </c>
      <c r="D12" s="63">
        <v>42.8</v>
      </c>
      <c r="E12" s="26">
        <f t="shared" si="0"/>
        <v>23.085221143473568</v>
      </c>
      <c r="F12" s="64">
        <v>185.409</v>
      </c>
      <c r="G12" s="64">
        <v>42.80217999999999</v>
      </c>
    </row>
    <row r="13" spans="1:7" ht="18">
      <c r="A13" s="61" t="s">
        <v>101</v>
      </c>
      <c r="B13" s="62" t="s">
        <v>102</v>
      </c>
      <c r="C13" s="63">
        <v>796.7</v>
      </c>
      <c r="D13" s="63">
        <v>315.1</v>
      </c>
      <c r="E13" s="26">
        <f t="shared" si="0"/>
        <v>39.550646416467934</v>
      </c>
      <c r="F13" s="64">
        <v>796.7</v>
      </c>
      <c r="G13" s="64">
        <v>315.1420299999999</v>
      </c>
    </row>
    <row r="14" spans="1:7" ht="18">
      <c r="A14" s="61" t="s">
        <v>103</v>
      </c>
      <c r="B14" s="62" t="s">
        <v>104</v>
      </c>
      <c r="C14" s="63">
        <v>221.4</v>
      </c>
      <c r="D14" s="63">
        <v>93.3</v>
      </c>
      <c r="E14" s="26">
        <f t="shared" si="0"/>
        <v>42.14092140921409</v>
      </c>
      <c r="F14" s="64">
        <v>221.41300000000004</v>
      </c>
      <c r="G14" s="64">
        <v>93.29623</v>
      </c>
    </row>
    <row r="15" spans="1:7" ht="18">
      <c r="A15" s="61" t="s">
        <v>105</v>
      </c>
      <c r="B15" s="62" t="s">
        <v>106</v>
      </c>
      <c r="C15" s="63">
        <v>358</v>
      </c>
      <c r="D15" s="63">
        <v>103.2</v>
      </c>
      <c r="E15" s="26">
        <f t="shared" si="0"/>
        <v>28.826815642458104</v>
      </c>
      <c r="F15" s="64">
        <v>357.96599999999995</v>
      </c>
      <c r="G15" s="64">
        <v>103.22748999999999</v>
      </c>
    </row>
    <row r="16" spans="1:7" ht="18">
      <c r="A16" s="61" t="s">
        <v>107</v>
      </c>
      <c r="B16" s="62" t="s">
        <v>108</v>
      </c>
      <c r="C16" s="63">
        <v>558.5</v>
      </c>
      <c r="D16" s="63">
        <v>188.8</v>
      </c>
      <c r="E16" s="26">
        <f t="shared" si="0"/>
        <v>33.804834377797675</v>
      </c>
      <c r="F16" s="64">
        <v>558.4610000000001</v>
      </c>
      <c r="G16" s="64">
        <v>188.79716999999997</v>
      </c>
    </row>
    <row r="17" spans="1:7" ht="18">
      <c r="A17" s="61" t="s">
        <v>109</v>
      </c>
      <c r="B17" s="62" t="s">
        <v>110</v>
      </c>
      <c r="C17" s="63">
        <v>522.9</v>
      </c>
      <c r="D17" s="63">
        <v>187.5</v>
      </c>
      <c r="E17" s="26">
        <f t="shared" si="0"/>
        <v>35.85771658060815</v>
      </c>
      <c r="F17" s="64">
        <v>522.94</v>
      </c>
      <c r="G17" s="64">
        <v>187.4508</v>
      </c>
    </row>
    <row r="18" spans="1:7" ht="18">
      <c r="A18" s="61" t="s">
        <v>111</v>
      </c>
      <c r="B18" s="62" t="s">
        <v>112</v>
      </c>
      <c r="C18" s="63">
        <v>509</v>
      </c>
      <c r="D18" s="63">
        <v>163</v>
      </c>
      <c r="E18" s="26">
        <f t="shared" si="0"/>
        <v>32.02357563850688</v>
      </c>
      <c r="F18" s="64">
        <v>509.01300000000003</v>
      </c>
      <c r="G18" s="64">
        <v>163.03278999999998</v>
      </c>
    </row>
    <row r="19" spans="1:7" ht="18">
      <c r="A19" s="16">
        <v>70000</v>
      </c>
      <c r="B19" s="1" t="s">
        <v>3</v>
      </c>
      <c r="C19" s="3">
        <f>SUM(C20:C29)</f>
        <v>73466.29999999999</v>
      </c>
      <c r="D19" s="3">
        <f>SUM(D20:D29)</f>
        <v>12563.300000000001</v>
      </c>
      <c r="E19" s="3">
        <f t="shared" si="0"/>
        <v>17.100765929412535</v>
      </c>
      <c r="F19" s="52">
        <f>SUM(F20:F29)</f>
        <v>73466.321</v>
      </c>
      <c r="G19" s="52">
        <f>SUM(G20:G29)</f>
        <v>12563.267320000003</v>
      </c>
    </row>
    <row r="20" spans="1:7" ht="18">
      <c r="A20" s="61" t="s">
        <v>4</v>
      </c>
      <c r="B20" s="62" t="s">
        <v>113</v>
      </c>
      <c r="C20" s="63">
        <v>19020.7</v>
      </c>
      <c r="D20" s="63">
        <v>3138</v>
      </c>
      <c r="E20" s="26">
        <f t="shared" si="0"/>
        <v>16.49781553780881</v>
      </c>
      <c r="F20" s="64">
        <v>19020.747</v>
      </c>
      <c r="G20" s="64">
        <v>3138.0303400000003</v>
      </c>
    </row>
    <row r="21" spans="1:7" ht="36">
      <c r="A21" s="61" t="s">
        <v>5</v>
      </c>
      <c r="B21" s="62" t="s">
        <v>114</v>
      </c>
      <c r="C21" s="63">
        <v>48377.100000000006</v>
      </c>
      <c r="D21" s="63">
        <v>8273.2</v>
      </c>
      <c r="E21" s="26">
        <f t="shared" si="0"/>
        <v>17.10147983240004</v>
      </c>
      <c r="F21" s="64">
        <v>48377.100000000006</v>
      </c>
      <c r="G21" s="64">
        <v>8273.237240000002</v>
      </c>
    </row>
    <row r="22" spans="1:7" ht="18">
      <c r="A22" s="61" t="s">
        <v>6</v>
      </c>
      <c r="B22" s="62" t="s">
        <v>115</v>
      </c>
      <c r="C22" s="63">
        <v>778.4</v>
      </c>
      <c r="D22" s="63">
        <v>139.2</v>
      </c>
      <c r="E22" s="26">
        <f t="shared" si="0"/>
        <v>17.882836587872557</v>
      </c>
      <c r="F22" s="64">
        <v>778.4</v>
      </c>
      <c r="G22" s="64">
        <v>139.18314</v>
      </c>
    </row>
    <row r="23" spans="1:7" ht="18">
      <c r="A23" s="61" t="s">
        <v>7</v>
      </c>
      <c r="B23" s="62" t="s">
        <v>116</v>
      </c>
      <c r="C23" s="63">
        <v>3271.9</v>
      </c>
      <c r="D23" s="63">
        <v>629.1</v>
      </c>
      <c r="E23" s="26">
        <f t="shared" si="0"/>
        <v>19.227360249396376</v>
      </c>
      <c r="F23" s="64">
        <v>3271.87</v>
      </c>
      <c r="G23" s="64">
        <v>629.1314599999998</v>
      </c>
    </row>
    <row r="24" spans="1:7" ht="36">
      <c r="A24" s="61" t="s">
        <v>8</v>
      </c>
      <c r="B24" s="62" t="s">
        <v>117</v>
      </c>
      <c r="C24" s="63">
        <v>247.3</v>
      </c>
      <c r="D24" s="63">
        <v>16.6</v>
      </c>
      <c r="E24" s="26">
        <f t="shared" si="0"/>
        <v>6.712494945410433</v>
      </c>
      <c r="F24" s="64">
        <v>247.35000000000002</v>
      </c>
      <c r="G24" s="64">
        <v>16.55521</v>
      </c>
    </row>
    <row r="25" spans="1:7" ht="18">
      <c r="A25" s="61" t="s">
        <v>9</v>
      </c>
      <c r="B25" s="62" t="s">
        <v>118</v>
      </c>
      <c r="C25" s="63">
        <v>17.400000000000002</v>
      </c>
      <c r="D25" s="63">
        <v>0</v>
      </c>
      <c r="E25" s="26">
        <f t="shared" si="0"/>
        <v>0</v>
      </c>
      <c r="F25" s="64">
        <v>17.400000000000002</v>
      </c>
      <c r="G25" s="64">
        <v>0</v>
      </c>
    </row>
    <row r="26" spans="1:7" ht="18">
      <c r="A26" s="61" t="s">
        <v>10</v>
      </c>
      <c r="B26" s="62" t="s">
        <v>119</v>
      </c>
      <c r="C26" s="63">
        <v>457.7</v>
      </c>
      <c r="D26" s="63">
        <v>82.8</v>
      </c>
      <c r="E26" s="26">
        <f t="shared" si="0"/>
        <v>18.090452261306535</v>
      </c>
      <c r="F26" s="64">
        <v>457.69100000000003</v>
      </c>
      <c r="G26" s="64">
        <v>82.77768</v>
      </c>
    </row>
    <row r="27" spans="1:7" ht="18">
      <c r="A27" s="61" t="s">
        <v>11</v>
      </c>
      <c r="B27" s="62" t="s">
        <v>120</v>
      </c>
      <c r="C27" s="63">
        <v>851.6</v>
      </c>
      <c r="D27" s="63">
        <v>197.2</v>
      </c>
      <c r="E27" s="26">
        <f t="shared" si="0"/>
        <v>23.156411460779708</v>
      </c>
      <c r="F27" s="64">
        <v>851.5629999999999</v>
      </c>
      <c r="G27" s="64">
        <v>197.14503000000002</v>
      </c>
    </row>
    <row r="28" spans="1:7" ht="18">
      <c r="A28" s="61" t="s">
        <v>12</v>
      </c>
      <c r="B28" s="62" t="s">
        <v>121</v>
      </c>
      <c r="C28" s="63">
        <v>417.00000000000006</v>
      </c>
      <c r="D28" s="63">
        <v>81.8</v>
      </c>
      <c r="E28" s="26">
        <f t="shared" si="0"/>
        <v>19.616306954436446</v>
      </c>
      <c r="F28" s="64">
        <v>417.00000000000006</v>
      </c>
      <c r="G28" s="64">
        <v>81.77721999999999</v>
      </c>
    </row>
    <row r="29" spans="1:7" ht="36">
      <c r="A29" s="61" t="s">
        <v>13</v>
      </c>
      <c r="B29" s="62" t="s">
        <v>122</v>
      </c>
      <c r="C29" s="63">
        <v>27.2</v>
      </c>
      <c r="D29" s="63">
        <v>5.4</v>
      </c>
      <c r="E29" s="26">
        <f t="shared" si="0"/>
        <v>19.85294117647059</v>
      </c>
      <c r="F29" s="64">
        <v>27.2</v>
      </c>
      <c r="G29" s="64">
        <v>5.43</v>
      </c>
    </row>
    <row r="30" spans="1:7" s="5" customFormat="1" ht="18">
      <c r="A30" s="17">
        <v>80000</v>
      </c>
      <c r="B30" s="4" t="s">
        <v>14</v>
      </c>
      <c r="C30" s="3">
        <f>SUM(C31:C38)</f>
        <v>89987.09999999998</v>
      </c>
      <c r="D30" s="3">
        <f>SUM(D31:D38)</f>
        <v>20507.699999999997</v>
      </c>
      <c r="E30" s="3">
        <f t="shared" si="0"/>
        <v>22.789599842644115</v>
      </c>
      <c r="F30" s="52">
        <f>SUM(F31:F38)</f>
        <v>89987.05699999997</v>
      </c>
      <c r="G30" s="52">
        <f>SUM(G31:G38)</f>
        <v>20507.69167</v>
      </c>
    </row>
    <row r="31" spans="1:7" ht="18">
      <c r="A31" s="61" t="s">
        <v>15</v>
      </c>
      <c r="B31" s="62" t="s">
        <v>123</v>
      </c>
      <c r="C31" s="63">
        <v>42946.2</v>
      </c>
      <c r="D31" s="63">
        <v>9008.1</v>
      </c>
      <c r="E31" s="26">
        <f t="shared" si="0"/>
        <v>20.975313298964753</v>
      </c>
      <c r="F31" s="64">
        <v>42946.20399999999</v>
      </c>
      <c r="G31" s="64">
        <v>9008.09577</v>
      </c>
    </row>
    <row r="32" spans="1:7" ht="18">
      <c r="A32" s="61" t="s">
        <v>16</v>
      </c>
      <c r="B32" s="62" t="s">
        <v>197</v>
      </c>
      <c r="C32" s="63">
        <v>5494.1</v>
      </c>
      <c r="D32" s="63">
        <v>1175.8</v>
      </c>
      <c r="E32" s="26">
        <f t="shared" si="0"/>
        <v>21.401139404088017</v>
      </c>
      <c r="F32" s="64">
        <v>5494.085000000001</v>
      </c>
      <c r="G32" s="64">
        <v>1175.84795</v>
      </c>
    </row>
    <row r="33" spans="1:7" ht="30.75" customHeight="1">
      <c r="A33" s="61" t="s">
        <v>17</v>
      </c>
      <c r="B33" s="62" t="s">
        <v>198</v>
      </c>
      <c r="C33" s="63">
        <v>7763.1</v>
      </c>
      <c r="D33" s="63">
        <v>1922.4</v>
      </c>
      <c r="E33" s="26">
        <f t="shared" si="0"/>
        <v>24.76330331955018</v>
      </c>
      <c r="F33" s="64">
        <v>7763.1</v>
      </c>
      <c r="G33" s="64">
        <v>1922.3720600000004</v>
      </c>
    </row>
    <row r="34" spans="1:7" ht="36">
      <c r="A34" s="61" t="s">
        <v>18</v>
      </c>
      <c r="B34" s="62" t="s">
        <v>124</v>
      </c>
      <c r="C34" s="63">
        <v>14099.7</v>
      </c>
      <c r="D34" s="63">
        <v>3561</v>
      </c>
      <c r="E34" s="26">
        <f t="shared" si="0"/>
        <v>25.255856507585268</v>
      </c>
      <c r="F34" s="64">
        <v>14099.704999999996</v>
      </c>
      <c r="G34" s="64">
        <v>3560.9827699999996</v>
      </c>
    </row>
    <row r="35" spans="1:7" ht="38.25" customHeight="1">
      <c r="A35" s="61" t="s">
        <v>19</v>
      </c>
      <c r="B35" s="62" t="s">
        <v>125</v>
      </c>
      <c r="C35" s="63">
        <v>2596.2</v>
      </c>
      <c r="D35" s="63">
        <v>552.5</v>
      </c>
      <c r="E35" s="26">
        <f t="shared" si="0"/>
        <v>21.281103150758803</v>
      </c>
      <c r="F35" s="64">
        <v>2596.1719999999996</v>
      </c>
      <c r="G35" s="64">
        <v>552.4685800000001</v>
      </c>
    </row>
    <row r="36" spans="1:7" ht="18">
      <c r="A36" s="61" t="s">
        <v>20</v>
      </c>
      <c r="B36" s="62" t="s">
        <v>126</v>
      </c>
      <c r="C36" s="63">
        <v>1945.9</v>
      </c>
      <c r="D36" s="63">
        <v>594</v>
      </c>
      <c r="E36" s="26">
        <f t="shared" si="0"/>
        <v>30.52572074618428</v>
      </c>
      <c r="F36" s="64">
        <v>1945.8359999999998</v>
      </c>
      <c r="G36" s="64">
        <v>594.00076</v>
      </c>
    </row>
    <row r="37" spans="1:7" ht="18">
      <c r="A37" s="61" t="s">
        <v>21</v>
      </c>
      <c r="B37" s="62" t="s">
        <v>127</v>
      </c>
      <c r="C37" s="63">
        <v>14426.5</v>
      </c>
      <c r="D37" s="63">
        <v>3542.8</v>
      </c>
      <c r="E37" s="26">
        <f t="shared" si="0"/>
        <v>24.55758499982671</v>
      </c>
      <c r="F37" s="64">
        <v>14426.525</v>
      </c>
      <c r="G37" s="64">
        <v>3542.80081</v>
      </c>
    </row>
    <row r="38" spans="1:7" ht="36">
      <c r="A38" s="61" t="s">
        <v>199</v>
      </c>
      <c r="B38" s="62" t="s">
        <v>200</v>
      </c>
      <c r="C38" s="63">
        <v>715.4</v>
      </c>
      <c r="D38" s="63">
        <v>151.1</v>
      </c>
      <c r="E38" s="26">
        <f aca="true" t="shared" si="1" ref="E38:E69">D38/C38*100</f>
        <v>21.121051160190106</v>
      </c>
      <c r="F38" s="64">
        <v>715.43</v>
      </c>
      <c r="G38" s="64">
        <v>151.12297</v>
      </c>
    </row>
    <row r="39" spans="1:7" ht="18">
      <c r="A39" s="17">
        <v>90000</v>
      </c>
      <c r="B39" s="6" t="s">
        <v>22</v>
      </c>
      <c r="C39" s="3">
        <f>SUM(C40:C70)</f>
        <v>80671.9</v>
      </c>
      <c r="D39" s="3">
        <f>SUM(D40:D70)</f>
        <v>17263</v>
      </c>
      <c r="E39" s="26">
        <f t="shared" si="1"/>
        <v>21.39902493929113</v>
      </c>
      <c r="F39" s="52">
        <f>SUM(F40:F70)</f>
        <v>80671.89712000001</v>
      </c>
      <c r="G39" s="52">
        <f>SUM(G40:G70)</f>
        <v>17263.049649999997</v>
      </c>
    </row>
    <row r="40" spans="1:9" ht="54">
      <c r="A40" s="61" t="s">
        <v>23</v>
      </c>
      <c r="B40" s="62" t="s">
        <v>24</v>
      </c>
      <c r="C40" s="63">
        <v>6550</v>
      </c>
      <c r="D40" s="63">
        <v>1026.5</v>
      </c>
      <c r="E40" s="26">
        <f t="shared" si="1"/>
        <v>15.671755725190838</v>
      </c>
      <c r="F40" s="64">
        <v>6550</v>
      </c>
      <c r="G40" s="64">
        <v>1026.47106</v>
      </c>
      <c r="H40" s="86">
        <f>F40+F41+F42+F43+F44+F45+F47+F4+F48+F46+F68</f>
        <v>9265.300000000001</v>
      </c>
      <c r="I40" s="86">
        <f>G40+G41+G42+G43+G44+G45+G47+G4+G48+G46+G68</f>
        <v>1292.82788</v>
      </c>
    </row>
    <row r="41" spans="1:7" ht="54">
      <c r="A41" s="61" t="s">
        <v>25</v>
      </c>
      <c r="B41" s="62" t="s">
        <v>26</v>
      </c>
      <c r="C41" s="63">
        <v>110</v>
      </c>
      <c r="D41" s="63">
        <v>0</v>
      </c>
      <c r="E41" s="26">
        <f t="shared" si="1"/>
        <v>0</v>
      </c>
      <c r="F41" s="64">
        <v>110</v>
      </c>
      <c r="G41" s="64">
        <v>0</v>
      </c>
    </row>
    <row r="42" spans="1:7" ht="72">
      <c r="A42" s="61" t="s">
        <v>27</v>
      </c>
      <c r="B42" s="62" t="s">
        <v>28</v>
      </c>
      <c r="C42" s="63">
        <v>450</v>
      </c>
      <c r="D42" s="63">
        <v>40.7</v>
      </c>
      <c r="E42" s="26">
        <f t="shared" si="1"/>
        <v>9.044444444444446</v>
      </c>
      <c r="F42" s="64">
        <v>450</v>
      </c>
      <c r="G42" s="64">
        <v>40.684</v>
      </c>
    </row>
    <row r="43" spans="1:7" ht="54">
      <c r="A43" s="61" t="s">
        <v>29</v>
      </c>
      <c r="B43" s="62" t="s">
        <v>128</v>
      </c>
      <c r="C43" s="63">
        <v>400</v>
      </c>
      <c r="D43" s="63">
        <v>39.7</v>
      </c>
      <c r="E43" s="26">
        <f t="shared" si="1"/>
        <v>9.925</v>
      </c>
      <c r="F43" s="64">
        <v>400</v>
      </c>
      <c r="G43" s="64">
        <v>39.72857</v>
      </c>
    </row>
    <row r="44" spans="1:7" ht="54">
      <c r="A44" s="61" t="s">
        <v>30</v>
      </c>
      <c r="B44" s="62" t="s">
        <v>129</v>
      </c>
      <c r="C44" s="63">
        <v>14</v>
      </c>
      <c r="D44" s="63">
        <v>0.6</v>
      </c>
      <c r="E44" s="26">
        <f t="shared" si="1"/>
        <v>4.285714285714286</v>
      </c>
      <c r="F44" s="64">
        <v>14</v>
      </c>
      <c r="G44" s="64">
        <v>0.62949</v>
      </c>
    </row>
    <row r="45" spans="1:7" ht="72">
      <c r="A45" s="61" t="s">
        <v>31</v>
      </c>
      <c r="B45" s="62" t="s">
        <v>32</v>
      </c>
      <c r="C45" s="63">
        <v>2.5</v>
      </c>
      <c r="D45" s="63">
        <v>0.1</v>
      </c>
      <c r="E45" s="26">
        <f t="shared" si="1"/>
        <v>4</v>
      </c>
      <c r="F45" s="64">
        <v>2.5</v>
      </c>
      <c r="G45" s="64">
        <v>0.052000000000000005</v>
      </c>
    </row>
    <row r="46" spans="1:7" ht="36">
      <c r="A46" s="61" t="s">
        <v>33</v>
      </c>
      <c r="B46" s="62" t="s">
        <v>130</v>
      </c>
      <c r="C46" s="63">
        <v>28.6</v>
      </c>
      <c r="D46" s="63">
        <v>7</v>
      </c>
      <c r="E46" s="26">
        <f t="shared" si="1"/>
        <v>24.475524475524473</v>
      </c>
      <c r="F46" s="64">
        <v>28.6</v>
      </c>
      <c r="G46" s="64">
        <v>7</v>
      </c>
    </row>
    <row r="47" spans="1:7" ht="18">
      <c r="A47" s="61" t="s">
        <v>34</v>
      </c>
      <c r="B47" s="62" t="s">
        <v>131</v>
      </c>
      <c r="C47" s="63">
        <v>318</v>
      </c>
      <c r="D47" s="63">
        <v>74</v>
      </c>
      <c r="E47" s="26">
        <f t="shared" si="1"/>
        <v>23.270440251572328</v>
      </c>
      <c r="F47" s="64">
        <v>318</v>
      </c>
      <c r="G47" s="64">
        <v>74.02051</v>
      </c>
    </row>
    <row r="48" spans="1:7" ht="18">
      <c r="A48" s="61" t="s">
        <v>35</v>
      </c>
      <c r="B48" s="62" t="s">
        <v>132</v>
      </c>
      <c r="C48" s="63">
        <v>927.2</v>
      </c>
      <c r="D48" s="63">
        <v>104.2</v>
      </c>
      <c r="E48" s="26">
        <f t="shared" si="1"/>
        <v>11.238136324417601</v>
      </c>
      <c r="F48" s="64">
        <v>927.2</v>
      </c>
      <c r="G48" s="64">
        <v>104.24225</v>
      </c>
    </row>
    <row r="49" spans="1:9" ht="18">
      <c r="A49" s="61" t="s">
        <v>36</v>
      </c>
      <c r="B49" s="62" t="s">
        <v>133</v>
      </c>
      <c r="C49" s="63">
        <v>707</v>
      </c>
      <c r="D49" s="63">
        <v>146.3</v>
      </c>
      <c r="E49" s="26">
        <f t="shared" si="1"/>
        <v>20.693069306930695</v>
      </c>
      <c r="F49" s="64">
        <v>707</v>
      </c>
      <c r="G49" s="64">
        <v>146.29602</v>
      </c>
      <c r="H49" s="86">
        <f>F49+F50+F51+F52+F53+F54+F55++F56+F70</f>
        <v>64132.9</v>
      </c>
      <c r="I49" s="86">
        <f>D49+D50+D51+D52+D53+D54+D55+D56+D70</f>
        <v>14453.2</v>
      </c>
    </row>
    <row r="50" spans="1:7" ht="18">
      <c r="A50" s="61" t="s">
        <v>37</v>
      </c>
      <c r="B50" s="62" t="s">
        <v>134</v>
      </c>
      <c r="C50" s="63">
        <v>12360</v>
      </c>
      <c r="D50" s="63">
        <v>2831.9</v>
      </c>
      <c r="E50" s="26">
        <f t="shared" si="1"/>
        <v>22.91181229773463</v>
      </c>
      <c r="F50" s="64">
        <v>12360</v>
      </c>
      <c r="G50" s="64">
        <v>2831.87237</v>
      </c>
    </row>
    <row r="51" spans="1:7" ht="18">
      <c r="A51" s="61" t="s">
        <v>38</v>
      </c>
      <c r="B51" s="62" t="s">
        <v>135</v>
      </c>
      <c r="C51" s="63">
        <v>27654.9</v>
      </c>
      <c r="D51" s="63">
        <v>5862</v>
      </c>
      <c r="E51" s="26">
        <f t="shared" si="1"/>
        <v>21.196966902791186</v>
      </c>
      <c r="F51" s="64">
        <v>27654.9</v>
      </c>
      <c r="G51" s="64">
        <v>5861.969959999999</v>
      </c>
    </row>
    <row r="52" spans="1:7" ht="18">
      <c r="A52" s="61" t="s">
        <v>39</v>
      </c>
      <c r="B52" s="62" t="s">
        <v>136</v>
      </c>
      <c r="C52" s="63">
        <v>1976.3999999999999</v>
      </c>
      <c r="D52" s="63">
        <v>289.8</v>
      </c>
      <c r="E52" s="26">
        <f t="shared" si="1"/>
        <v>14.663023679417122</v>
      </c>
      <c r="F52" s="64">
        <v>1976.3999999999999</v>
      </c>
      <c r="G52" s="64">
        <v>289.8298</v>
      </c>
    </row>
    <row r="53" spans="1:7" ht="18">
      <c r="A53" s="61" t="s">
        <v>40</v>
      </c>
      <c r="B53" s="62" t="s">
        <v>137</v>
      </c>
      <c r="C53" s="63">
        <v>3621.7</v>
      </c>
      <c r="D53" s="63">
        <v>857.4</v>
      </c>
      <c r="E53" s="26">
        <f t="shared" si="1"/>
        <v>23.673965264930835</v>
      </c>
      <c r="F53" s="64">
        <v>3621.7</v>
      </c>
      <c r="G53" s="64">
        <v>857.4330799999999</v>
      </c>
    </row>
    <row r="54" spans="1:7" ht="18">
      <c r="A54" s="61" t="s">
        <v>41</v>
      </c>
      <c r="B54" s="62" t="s">
        <v>138</v>
      </c>
      <c r="C54" s="63">
        <v>1534.1000000000001</v>
      </c>
      <c r="D54" s="63">
        <v>318.7</v>
      </c>
      <c r="E54" s="26">
        <f t="shared" si="1"/>
        <v>20.774395410990152</v>
      </c>
      <c r="F54" s="64">
        <v>1534.1000000000001</v>
      </c>
      <c r="G54" s="64">
        <v>318.71743999999995</v>
      </c>
    </row>
    <row r="55" spans="1:7" ht="18">
      <c r="A55" s="61" t="s">
        <v>42</v>
      </c>
      <c r="B55" s="62" t="s">
        <v>139</v>
      </c>
      <c r="C55" s="63">
        <v>177.8</v>
      </c>
      <c r="D55" s="63">
        <v>15</v>
      </c>
      <c r="E55" s="26">
        <f t="shared" si="1"/>
        <v>8.43644544431946</v>
      </c>
      <c r="F55" s="64">
        <v>177.8</v>
      </c>
      <c r="G55" s="64">
        <v>15.01497</v>
      </c>
    </row>
    <row r="56" spans="1:7" ht="18">
      <c r="A56" s="61" t="s">
        <v>43</v>
      </c>
      <c r="B56" s="62" t="s">
        <v>140</v>
      </c>
      <c r="C56" s="63">
        <v>6470.400000000001</v>
      </c>
      <c r="D56" s="63">
        <v>1836.7</v>
      </c>
      <c r="E56" s="26">
        <f t="shared" si="1"/>
        <v>28.386189416419384</v>
      </c>
      <c r="F56" s="64">
        <v>6470.400000000001</v>
      </c>
      <c r="G56" s="64">
        <v>1836.6659100000002</v>
      </c>
    </row>
    <row r="57" spans="1:7" ht="18">
      <c r="A57" s="61" t="s">
        <v>44</v>
      </c>
      <c r="B57" s="62" t="s">
        <v>141</v>
      </c>
      <c r="C57" s="63">
        <v>3800</v>
      </c>
      <c r="D57" s="63">
        <v>548.8</v>
      </c>
      <c r="E57" s="26">
        <f t="shared" si="1"/>
        <v>14.442105263157892</v>
      </c>
      <c r="F57" s="64">
        <v>3800</v>
      </c>
      <c r="G57" s="64">
        <v>548.76212</v>
      </c>
    </row>
    <row r="58" spans="1:7" ht="18">
      <c r="A58" s="61" t="s">
        <v>45</v>
      </c>
      <c r="B58" s="62" t="s">
        <v>142</v>
      </c>
      <c r="C58" s="63">
        <v>849.2</v>
      </c>
      <c r="D58" s="63">
        <v>148.6</v>
      </c>
      <c r="E58" s="26">
        <f t="shared" si="1"/>
        <v>17.49882242110221</v>
      </c>
      <c r="F58" s="64">
        <v>849.25</v>
      </c>
      <c r="G58" s="64">
        <v>148.58433</v>
      </c>
    </row>
    <row r="59" spans="1:7" ht="18">
      <c r="A59" s="61" t="s">
        <v>46</v>
      </c>
      <c r="B59" s="62" t="s">
        <v>143</v>
      </c>
      <c r="C59" s="63">
        <v>888</v>
      </c>
      <c r="D59" s="63">
        <v>442.8</v>
      </c>
      <c r="E59" s="26">
        <f t="shared" si="1"/>
        <v>49.86486486486486</v>
      </c>
      <c r="F59" s="64">
        <v>888</v>
      </c>
      <c r="G59" s="64">
        <v>442.83734000000004</v>
      </c>
    </row>
    <row r="60" spans="1:7" ht="18">
      <c r="A60" s="61" t="s">
        <v>47</v>
      </c>
      <c r="B60" s="62" t="s">
        <v>144</v>
      </c>
      <c r="C60" s="63">
        <v>30.7</v>
      </c>
      <c r="D60" s="63">
        <v>4.9</v>
      </c>
      <c r="E60" s="26">
        <f t="shared" si="1"/>
        <v>15.960912052117266</v>
      </c>
      <c r="F60" s="64">
        <v>30.7</v>
      </c>
      <c r="G60" s="64">
        <v>4.911720000000001</v>
      </c>
    </row>
    <row r="61" spans="1:7" ht="18">
      <c r="A61" s="61" t="s">
        <v>48</v>
      </c>
      <c r="B61" s="62" t="s">
        <v>145</v>
      </c>
      <c r="C61" s="63">
        <v>9.7</v>
      </c>
      <c r="D61" s="63">
        <v>0</v>
      </c>
      <c r="E61" s="26">
        <f t="shared" si="1"/>
        <v>0</v>
      </c>
      <c r="F61" s="64">
        <v>9.7</v>
      </c>
      <c r="G61" s="64">
        <v>0</v>
      </c>
    </row>
    <row r="62" spans="1:7" ht="18">
      <c r="A62" s="61" t="s">
        <v>49</v>
      </c>
      <c r="B62" s="62" t="s">
        <v>146</v>
      </c>
      <c r="C62" s="63">
        <v>724.5</v>
      </c>
      <c r="D62" s="63">
        <v>127.1</v>
      </c>
      <c r="E62" s="26">
        <f t="shared" si="1"/>
        <v>17.543133195307107</v>
      </c>
      <c r="F62" s="64">
        <v>724.50412</v>
      </c>
      <c r="G62" s="64">
        <v>127.09906000000001</v>
      </c>
    </row>
    <row r="63" spans="1:7" ht="18">
      <c r="A63" s="61" t="s">
        <v>50</v>
      </c>
      <c r="B63" s="62" t="s">
        <v>147</v>
      </c>
      <c r="C63" s="63">
        <v>6</v>
      </c>
      <c r="D63" s="63">
        <v>0</v>
      </c>
      <c r="E63" s="26">
        <f t="shared" si="1"/>
        <v>0</v>
      </c>
      <c r="F63" s="64">
        <v>6</v>
      </c>
      <c r="G63" s="64">
        <v>0</v>
      </c>
    </row>
    <row r="64" spans="1:7" ht="18">
      <c r="A64" s="61" t="s">
        <v>51</v>
      </c>
      <c r="B64" s="62" t="s">
        <v>148</v>
      </c>
      <c r="C64" s="63">
        <v>30</v>
      </c>
      <c r="D64" s="63">
        <v>2.2</v>
      </c>
      <c r="E64" s="26">
        <f t="shared" si="1"/>
        <v>7.333333333333333</v>
      </c>
      <c r="F64" s="64">
        <v>30</v>
      </c>
      <c r="G64" s="64">
        <v>2.26</v>
      </c>
    </row>
    <row r="65" spans="1:7" ht="18">
      <c r="A65" s="61" t="s">
        <v>52</v>
      </c>
      <c r="B65" s="62" t="s">
        <v>149</v>
      </c>
      <c r="C65" s="63">
        <v>643.2</v>
      </c>
      <c r="D65" s="63">
        <v>176.3</v>
      </c>
      <c r="E65" s="26">
        <f t="shared" si="1"/>
        <v>27.409825870646763</v>
      </c>
      <c r="F65" s="64">
        <v>643.1750000000001</v>
      </c>
      <c r="G65" s="64">
        <v>176.29035999999996</v>
      </c>
    </row>
    <row r="66" spans="1:7" ht="54">
      <c r="A66" s="61" t="s">
        <v>150</v>
      </c>
      <c r="B66" s="62" t="s">
        <v>151</v>
      </c>
      <c r="C66" s="63">
        <v>40</v>
      </c>
      <c r="D66" s="63">
        <v>3.1</v>
      </c>
      <c r="E66" s="26">
        <f t="shared" si="1"/>
        <v>7.75</v>
      </c>
      <c r="F66" s="64">
        <v>40</v>
      </c>
      <c r="G66" s="64">
        <v>3.07337</v>
      </c>
    </row>
    <row r="67" spans="1:7" ht="18">
      <c r="A67" s="61" t="s">
        <v>53</v>
      </c>
      <c r="B67" s="62" t="s">
        <v>152</v>
      </c>
      <c r="C67" s="63">
        <v>242.4</v>
      </c>
      <c r="D67" s="63">
        <v>63.2</v>
      </c>
      <c r="E67" s="26">
        <f t="shared" si="1"/>
        <v>26.072607260726073</v>
      </c>
      <c r="F67" s="64">
        <v>242.368</v>
      </c>
      <c r="G67" s="64">
        <v>63.15614000000001</v>
      </c>
    </row>
    <row r="68" spans="1:7" ht="54">
      <c r="A68" s="61" t="s">
        <v>54</v>
      </c>
      <c r="B68" s="62" t="s">
        <v>153</v>
      </c>
      <c r="C68" s="63">
        <v>465</v>
      </c>
      <c r="D68" s="63">
        <v>0</v>
      </c>
      <c r="E68" s="26">
        <f t="shared" si="1"/>
        <v>0</v>
      </c>
      <c r="F68" s="64">
        <v>465</v>
      </c>
      <c r="G68" s="64">
        <v>0</v>
      </c>
    </row>
    <row r="69" spans="1:7" ht="18">
      <c r="A69" s="61" t="s">
        <v>55</v>
      </c>
      <c r="B69" s="62" t="s">
        <v>154</v>
      </c>
      <c r="C69" s="63">
        <v>10</v>
      </c>
      <c r="D69" s="63">
        <v>0</v>
      </c>
      <c r="E69" s="26">
        <f t="shared" si="1"/>
        <v>0</v>
      </c>
      <c r="F69" s="64">
        <v>10</v>
      </c>
      <c r="G69" s="64">
        <v>0</v>
      </c>
    </row>
    <row r="70" spans="1:7" ht="18">
      <c r="A70" s="61" t="s">
        <v>56</v>
      </c>
      <c r="B70" s="62" t="s">
        <v>155</v>
      </c>
      <c r="C70" s="63">
        <v>9630.6</v>
      </c>
      <c r="D70" s="63">
        <v>2295.4</v>
      </c>
      <c r="E70" s="26">
        <f aca="true" t="shared" si="2" ref="E70:E99">D70/C70*100</f>
        <v>23.834444375220652</v>
      </c>
      <c r="F70" s="64">
        <v>9630.6</v>
      </c>
      <c r="G70" s="64">
        <v>2295.44778</v>
      </c>
    </row>
    <row r="71" spans="1:7" s="5" customFormat="1" ht="18">
      <c r="A71" s="17">
        <v>100000</v>
      </c>
      <c r="B71" s="6" t="s">
        <v>57</v>
      </c>
      <c r="C71" s="3">
        <f>C72</f>
        <v>8830.1</v>
      </c>
      <c r="D71" s="3">
        <f>D72</f>
        <v>1668</v>
      </c>
      <c r="E71" s="3">
        <f t="shared" si="2"/>
        <v>18.88993329633866</v>
      </c>
      <c r="F71" s="52">
        <f>F72</f>
        <v>8830.1</v>
      </c>
      <c r="G71" s="52">
        <f>G72</f>
        <v>1668.01358</v>
      </c>
    </row>
    <row r="72" spans="1:7" ht="36">
      <c r="A72" s="61" t="s">
        <v>58</v>
      </c>
      <c r="B72" s="62" t="s">
        <v>156</v>
      </c>
      <c r="C72" s="63">
        <v>8830.1</v>
      </c>
      <c r="D72" s="63">
        <v>1668</v>
      </c>
      <c r="E72" s="26">
        <f t="shared" si="2"/>
        <v>18.88993329633866</v>
      </c>
      <c r="F72" s="64">
        <v>8830.1</v>
      </c>
      <c r="G72" s="64">
        <v>1668.01358</v>
      </c>
    </row>
    <row r="73" spans="1:7" s="5" customFormat="1" ht="18">
      <c r="A73" s="17">
        <v>110000</v>
      </c>
      <c r="B73" s="4" t="s">
        <v>59</v>
      </c>
      <c r="C73" s="3">
        <f>SUM(C74:C79)</f>
        <v>7214.799999999999</v>
      </c>
      <c r="D73" s="3">
        <f>SUM(D74:D79)</f>
        <v>2472.9</v>
      </c>
      <c r="E73" s="3">
        <f t="shared" si="2"/>
        <v>34.27537838886733</v>
      </c>
      <c r="F73" s="52">
        <f>SUM(F74:F79)</f>
        <v>7214.775000000001</v>
      </c>
      <c r="G73" s="52">
        <f>SUM(G74:G79)</f>
        <v>2472.89988</v>
      </c>
    </row>
    <row r="74" spans="1:7" ht="36">
      <c r="A74" s="61" t="s">
        <v>60</v>
      </c>
      <c r="B74" s="62" t="s">
        <v>157</v>
      </c>
      <c r="C74" s="63">
        <v>195.49999999999997</v>
      </c>
      <c r="D74" s="63">
        <v>29.4</v>
      </c>
      <c r="E74" s="26">
        <f t="shared" si="2"/>
        <v>15.0383631713555</v>
      </c>
      <c r="F74" s="64">
        <v>195.49999999999997</v>
      </c>
      <c r="G74" s="64">
        <v>29.44466</v>
      </c>
    </row>
    <row r="75" spans="1:7" ht="36">
      <c r="A75" s="61" t="s">
        <v>61</v>
      </c>
      <c r="B75" s="62" t="s">
        <v>158</v>
      </c>
      <c r="C75" s="63">
        <v>790.8</v>
      </c>
      <c r="D75" s="63">
        <v>279.9</v>
      </c>
      <c r="E75" s="26">
        <f t="shared" si="2"/>
        <v>35.39453717754173</v>
      </c>
      <c r="F75" s="64">
        <v>790.8240000000002</v>
      </c>
      <c r="G75" s="64">
        <v>279.94108</v>
      </c>
    </row>
    <row r="76" spans="1:7" ht="36">
      <c r="A76" s="61" t="s">
        <v>159</v>
      </c>
      <c r="B76" s="62" t="s">
        <v>160</v>
      </c>
      <c r="C76" s="63">
        <v>156.2</v>
      </c>
      <c r="D76" s="63">
        <v>45.5</v>
      </c>
      <c r="E76" s="26">
        <f t="shared" si="2"/>
        <v>29.12932138284251</v>
      </c>
      <c r="F76" s="64">
        <v>156.14699999999996</v>
      </c>
      <c r="G76" s="64">
        <v>45.46435</v>
      </c>
    </row>
    <row r="77" spans="1:7" ht="36">
      <c r="A77" s="61" t="s">
        <v>62</v>
      </c>
      <c r="B77" s="62" t="s">
        <v>161</v>
      </c>
      <c r="C77" s="63">
        <v>2023.7</v>
      </c>
      <c r="D77" s="63">
        <v>541.2</v>
      </c>
      <c r="E77" s="26">
        <f t="shared" si="2"/>
        <v>26.743094332163857</v>
      </c>
      <c r="F77" s="64">
        <v>2023.674</v>
      </c>
      <c r="G77" s="64">
        <v>541.17342</v>
      </c>
    </row>
    <row r="78" spans="1:7" ht="36">
      <c r="A78" s="61" t="s">
        <v>63</v>
      </c>
      <c r="B78" s="62" t="s">
        <v>162</v>
      </c>
      <c r="C78" s="63">
        <v>3738.7</v>
      </c>
      <c r="D78" s="63">
        <v>1476.4</v>
      </c>
      <c r="E78" s="26">
        <f t="shared" si="2"/>
        <v>39.48966218204189</v>
      </c>
      <c r="F78" s="64">
        <v>3738.734</v>
      </c>
      <c r="G78" s="64">
        <v>1476.4047999999998</v>
      </c>
    </row>
    <row r="79" spans="1:7" s="5" customFormat="1" ht="36">
      <c r="A79" s="61" t="s">
        <v>64</v>
      </c>
      <c r="B79" s="62" t="s">
        <v>163</v>
      </c>
      <c r="C79" s="63">
        <v>309.9</v>
      </c>
      <c r="D79" s="63">
        <v>100.5</v>
      </c>
      <c r="E79" s="26">
        <f t="shared" si="2"/>
        <v>32.42981606969991</v>
      </c>
      <c r="F79" s="64">
        <v>309.896</v>
      </c>
      <c r="G79" s="64">
        <v>100.47157</v>
      </c>
    </row>
    <row r="80" spans="1:7" s="5" customFormat="1" ht="18">
      <c r="A80" s="17">
        <v>120000</v>
      </c>
      <c r="B80" s="4" t="s">
        <v>65</v>
      </c>
      <c r="C80" s="3">
        <f>SUM(C81:C82)</f>
        <v>530</v>
      </c>
      <c r="D80" s="3">
        <f>SUM(D81:D82)</f>
        <v>123.9</v>
      </c>
      <c r="E80" s="3">
        <f t="shared" si="2"/>
        <v>23.37735849056604</v>
      </c>
      <c r="F80" s="52">
        <f>SUM(F81:F82)</f>
        <v>530</v>
      </c>
      <c r="G80" s="52">
        <f>SUM(G81:G82)</f>
        <v>123.89931</v>
      </c>
    </row>
    <row r="81" spans="1:7" ht="36">
      <c r="A81" s="61" t="s">
        <v>66</v>
      </c>
      <c r="B81" s="62" t="s">
        <v>164</v>
      </c>
      <c r="C81" s="63">
        <v>450</v>
      </c>
      <c r="D81" s="63">
        <v>99.9</v>
      </c>
      <c r="E81" s="26">
        <f t="shared" si="2"/>
        <v>22.2</v>
      </c>
      <c r="F81" s="64">
        <v>450</v>
      </c>
      <c r="G81" s="64">
        <v>99.89931</v>
      </c>
    </row>
    <row r="82" spans="1:7" ht="36">
      <c r="A82" s="61" t="s">
        <v>67</v>
      </c>
      <c r="B82" s="62" t="s">
        <v>165</v>
      </c>
      <c r="C82" s="63">
        <v>80</v>
      </c>
      <c r="D82" s="63">
        <v>24</v>
      </c>
      <c r="E82" s="26">
        <f t="shared" si="2"/>
        <v>30</v>
      </c>
      <c r="F82" s="64">
        <v>80</v>
      </c>
      <c r="G82" s="64">
        <v>24</v>
      </c>
    </row>
    <row r="83" spans="1:7" s="5" customFormat="1" ht="18">
      <c r="A83" s="17">
        <v>130000</v>
      </c>
      <c r="B83" s="6" t="s">
        <v>69</v>
      </c>
      <c r="C83" s="3">
        <f>SUM(C84:C86)</f>
        <v>3409.2000000000003</v>
      </c>
      <c r="D83" s="3">
        <f>SUM(D84:D86)</f>
        <v>926.9</v>
      </c>
      <c r="E83" s="3">
        <f t="shared" si="2"/>
        <v>27.188196644374045</v>
      </c>
      <c r="F83" s="52">
        <f>SUM(F84:F86)</f>
        <v>3409.1950000000006</v>
      </c>
      <c r="G83" s="52">
        <f>SUM(G84:G86)</f>
        <v>926.9367900000001</v>
      </c>
    </row>
    <row r="84" spans="1:7" s="5" customFormat="1" ht="38.25" customHeight="1">
      <c r="A84" s="61" t="s">
        <v>70</v>
      </c>
      <c r="B84" s="62" t="s">
        <v>166</v>
      </c>
      <c r="C84" s="63">
        <v>60</v>
      </c>
      <c r="D84" s="63">
        <v>4.6</v>
      </c>
      <c r="E84" s="26">
        <f t="shared" si="2"/>
        <v>7.666666666666666</v>
      </c>
      <c r="F84" s="64">
        <v>60</v>
      </c>
      <c r="G84" s="64">
        <v>4.63</v>
      </c>
    </row>
    <row r="85" spans="1:7" ht="36">
      <c r="A85" s="61" t="s">
        <v>71</v>
      </c>
      <c r="B85" s="62" t="s">
        <v>167</v>
      </c>
      <c r="C85" s="63">
        <v>3089.9</v>
      </c>
      <c r="D85" s="63">
        <v>811.4</v>
      </c>
      <c r="E85" s="26">
        <f t="shared" si="2"/>
        <v>26.25974950645652</v>
      </c>
      <c r="F85" s="64">
        <v>3089.8560000000007</v>
      </c>
      <c r="G85" s="64">
        <v>811.4114500000001</v>
      </c>
    </row>
    <row r="86" spans="1:7" ht="36">
      <c r="A86" s="61" t="s">
        <v>72</v>
      </c>
      <c r="B86" s="62" t="s">
        <v>169</v>
      </c>
      <c r="C86" s="63">
        <v>259.3</v>
      </c>
      <c r="D86" s="63">
        <v>110.9</v>
      </c>
      <c r="E86" s="26">
        <f t="shared" si="2"/>
        <v>42.76899344388739</v>
      </c>
      <c r="F86" s="64">
        <v>259.339</v>
      </c>
      <c r="G86" s="64">
        <v>110.89534000000002</v>
      </c>
    </row>
    <row r="87" spans="1:7" s="5" customFormat="1" ht="18">
      <c r="A87" s="17">
        <v>170000</v>
      </c>
      <c r="B87" s="6" t="s">
        <v>75</v>
      </c>
      <c r="C87" s="3">
        <f>SUM(C88:C89)</f>
        <v>1285.9</v>
      </c>
      <c r="D87" s="3">
        <f>SUM(D88:D89)</f>
        <v>342.4</v>
      </c>
      <c r="E87" s="3">
        <f t="shared" si="2"/>
        <v>26.62726495061824</v>
      </c>
      <c r="F87" s="52">
        <f>SUM(F88:F89)</f>
        <v>1285.9</v>
      </c>
      <c r="G87" s="52">
        <f>SUM(G88:G89)</f>
        <v>342.385</v>
      </c>
    </row>
    <row r="88" spans="1:7" ht="36">
      <c r="A88" s="61" t="s">
        <v>73</v>
      </c>
      <c r="B88" s="62" t="s">
        <v>170</v>
      </c>
      <c r="C88" s="63">
        <v>909.7</v>
      </c>
      <c r="D88" s="63">
        <v>248.2</v>
      </c>
      <c r="E88" s="26">
        <f t="shared" si="2"/>
        <v>27.28371990766186</v>
      </c>
      <c r="F88" s="64">
        <v>909.7</v>
      </c>
      <c r="G88" s="64">
        <v>248.185</v>
      </c>
    </row>
    <row r="89" spans="1:7" ht="36">
      <c r="A89" s="61" t="s">
        <v>74</v>
      </c>
      <c r="B89" s="62" t="s">
        <v>171</v>
      </c>
      <c r="C89" s="63">
        <v>376.2</v>
      </c>
      <c r="D89" s="63">
        <v>94.2</v>
      </c>
      <c r="E89" s="26">
        <f t="shared" si="2"/>
        <v>25.039872408293462</v>
      </c>
      <c r="F89" s="64">
        <v>376.2</v>
      </c>
      <c r="G89" s="64">
        <v>94.2</v>
      </c>
    </row>
    <row r="90" spans="1:7" s="5" customFormat="1" ht="36">
      <c r="A90" s="16" t="s">
        <v>172</v>
      </c>
      <c r="B90" s="1" t="s">
        <v>173</v>
      </c>
      <c r="C90" s="3">
        <v>92.5</v>
      </c>
      <c r="D90" s="3">
        <v>0.3</v>
      </c>
      <c r="E90" s="3">
        <f t="shared" si="2"/>
        <v>0.3243243243243243</v>
      </c>
      <c r="F90" s="52">
        <v>92.5</v>
      </c>
      <c r="G90" s="52">
        <v>0.285</v>
      </c>
    </row>
    <row r="91" spans="1:7" s="5" customFormat="1" ht="36">
      <c r="A91" s="57" t="s">
        <v>207</v>
      </c>
      <c r="B91" s="58" t="s">
        <v>208</v>
      </c>
      <c r="C91" s="59">
        <v>30</v>
      </c>
      <c r="D91" s="59">
        <v>28.7</v>
      </c>
      <c r="E91" s="3"/>
      <c r="F91" s="65">
        <v>30</v>
      </c>
      <c r="G91" s="65">
        <v>28.673000000000002</v>
      </c>
    </row>
    <row r="92" spans="1:7" s="5" customFormat="1" ht="18">
      <c r="A92" s="17">
        <v>250000</v>
      </c>
      <c r="B92" s="4" t="s">
        <v>80</v>
      </c>
      <c r="C92" s="3">
        <f>SUM(C93:C96)</f>
        <v>11546.3</v>
      </c>
      <c r="D92" s="3">
        <f>SUM(D93:D96)</f>
        <v>3531.5</v>
      </c>
      <c r="E92" s="3">
        <f t="shared" si="2"/>
        <v>30.585555545932465</v>
      </c>
      <c r="F92" s="52">
        <f>SUM(F93:F96)</f>
        <v>11546.327000000001</v>
      </c>
      <c r="G92" s="52">
        <f>SUM(G93:G96)</f>
        <v>3531.507920000001</v>
      </c>
    </row>
    <row r="93" spans="1:7" ht="36">
      <c r="A93" s="61" t="s">
        <v>76</v>
      </c>
      <c r="B93" s="62" t="s">
        <v>174</v>
      </c>
      <c r="C93" s="63">
        <v>70</v>
      </c>
      <c r="D93" s="63">
        <v>0</v>
      </c>
      <c r="E93" s="26">
        <f t="shared" si="2"/>
        <v>0</v>
      </c>
      <c r="F93" s="64">
        <v>70</v>
      </c>
      <c r="G93" s="64">
        <v>0</v>
      </c>
    </row>
    <row r="94" spans="1:7" ht="36">
      <c r="A94" s="61" t="s">
        <v>77</v>
      </c>
      <c r="B94" s="62" t="s">
        <v>175</v>
      </c>
      <c r="C94" s="63">
        <v>20</v>
      </c>
      <c r="D94" s="63">
        <v>0</v>
      </c>
      <c r="E94" s="26">
        <f t="shared" si="2"/>
        <v>0</v>
      </c>
      <c r="F94" s="64">
        <v>20</v>
      </c>
      <c r="G94" s="64">
        <v>0</v>
      </c>
    </row>
    <row r="95" spans="1:7" ht="36">
      <c r="A95" s="61" t="s">
        <v>78</v>
      </c>
      <c r="B95" s="62" t="s">
        <v>176</v>
      </c>
      <c r="C95" s="63">
        <v>8264.8</v>
      </c>
      <c r="D95" s="63">
        <v>3124.6</v>
      </c>
      <c r="E95" s="26">
        <f t="shared" si="2"/>
        <v>37.80611751040558</v>
      </c>
      <c r="F95" s="64">
        <v>8264.792000000001</v>
      </c>
      <c r="G95" s="64">
        <v>3124.648880000001</v>
      </c>
    </row>
    <row r="96" spans="1:7" ht="36">
      <c r="A96" s="61" t="s">
        <v>79</v>
      </c>
      <c r="B96" s="62" t="s">
        <v>168</v>
      </c>
      <c r="C96" s="63">
        <v>3191.5</v>
      </c>
      <c r="D96" s="63">
        <v>406.9</v>
      </c>
      <c r="E96" s="26">
        <f t="shared" si="2"/>
        <v>12.74949083503055</v>
      </c>
      <c r="F96" s="64">
        <v>3191.535</v>
      </c>
      <c r="G96" s="64">
        <v>406.85904</v>
      </c>
    </row>
    <row r="97" spans="1:5" s="31" customFormat="1" ht="18.75">
      <c r="A97" s="27"/>
      <c r="B97" s="28" t="s">
        <v>201</v>
      </c>
      <c r="C97" s="29">
        <v>862</v>
      </c>
      <c r="D97" s="30">
        <v>102.4</v>
      </c>
      <c r="E97" s="83">
        <f>D97/C97*100</f>
        <v>11.879350348027842</v>
      </c>
    </row>
    <row r="98" spans="1:5" s="31" customFormat="1" ht="37.5">
      <c r="A98" s="27"/>
      <c r="B98" s="28" t="s">
        <v>203</v>
      </c>
      <c r="C98" s="29">
        <v>42.5</v>
      </c>
      <c r="D98" s="30">
        <v>0</v>
      </c>
      <c r="E98" s="83">
        <f t="shared" si="2"/>
        <v>0</v>
      </c>
    </row>
    <row r="99" spans="1:5" s="31" customFormat="1" ht="37.5">
      <c r="A99" s="27"/>
      <c r="B99" s="32" t="s">
        <v>204</v>
      </c>
      <c r="C99" s="29">
        <v>749.2</v>
      </c>
      <c r="D99" s="30">
        <v>0</v>
      </c>
      <c r="E99" s="83">
        <f t="shared" si="2"/>
        <v>0</v>
      </c>
    </row>
    <row r="100" spans="1:5" s="31" customFormat="1" ht="18.75">
      <c r="A100" s="27"/>
      <c r="B100" s="28" t="s">
        <v>187</v>
      </c>
      <c r="C100" s="29">
        <v>1100.7</v>
      </c>
      <c r="D100" s="30">
        <v>247</v>
      </c>
      <c r="E100" s="83">
        <f aca="true" t="shared" si="3" ref="E100:E106">D100/C100*100</f>
        <v>22.44026528572726</v>
      </c>
    </row>
    <row r="101" spans="1:5" s="31" customFormat="1" ht="37.5">
      <c r="A101" s="27"/>
      <c r="B101" s="28" t="s">
        <v>188</v>
      </c>
      <c r="C101" s="29">
        <v>4</v>
      </c>
      <c r="D101" s="30">
        <v>0</v>
      </c>
      <c r="E101" s="83">
        <f t="shared" si="3"/>
        <v>0</v>
      </c>
    </row>
    <row r="102" spans="1:5" s="31" customFormat="1" ht="18.75">
      <c r="A102" s="27"/>
      <c r="B102" s="32" t="s">
        <v>189</v>
      </c>
      <c r="C102" s="29">
        <v>200</v>
      </c>
      <c r="D102" s="30">
        <v>0</v>
      </c>
      <c r="E102" s="83">
        <f t="shared" si="3"/>
        <v>0</v>
      </c>
    </row>
    <row r="103" spans="1:5" s="31" customFormat="1" ht="37.5">
      <c r="A103" s="27"/>
      <c r="B103" s="32" t="s">
        <v>205</v>
      </c>
      <c r="C103" s="29">
        <v>5</v>
      </c>
      <c r="D103" s="30">
        <v>0</v>
      </c>
      <c r="E103" s="83">
        <f t="shared" si="3"/>
        <v>0</v>
      </c>
    </row>
    <row r="104" spans="1:5" s="31" customFormat="1" ht="37.5">
      <c r="A104" s="27"/>
      <c r="B104" s="28" t="s">
        <v>206</v>
      </c>
      <c r="C104" s="56">
        <v>213.1</v>
      </c>
      <c r="D104" s="30">
        <v>57.5</v>
      </c>
      <c r="E104" s="83">
        <f t="shared" si="3"/>
        <v>26.982637259502585</v>
      </c>
    </row>
    <row r="105" spans="1:5" s="31" customFormat="1" ht="19.5" thickBot="1">
      <c r="A105" s="53"/>
      <c r="B105" s="54" t="s">
        <v>202</v>
      </c>
      <c r="C105" s="76">
        <v>15</v>
      </c>
      <c r="D105" s="55"/>
      <c r="E105" s="84">
        <f t="shared" si="3"/>
        <v>0</v>
      </c>
    </row>
    <row r="106" spans="1:5" s="5" customFormat="1" ht="20.25" customHeight="1" thickBot="1">
      <c r="A106" s="18"/>
      <c r="B106" s="14" t="s">
        <v>81</v>
      </c>
      <c r="C106" s="77">
        <f>C6+C19+C30+C39+C71+C73+C80+C83+C87+C90+C92+C91</f>
        <v>285390.27499999997</v>
      </c>
      <c r="D106" s="12">
        <f>D6+D19+D30+D39+D71+D73+D80+D83+D87+D90+D92+D91</f>
        <v>62315.200000000004</v>
      </c>
      <c r="E106" s="85">
        <f t="shared" si="3"/>
        <v>21.835081801578564</v>
      </c>
    </row>
    <row r="107" spans="1:5" s="34" customFormat="1" ht="18">
      <c r="A107" s="33"/>
      <c r="C107" s="35"/>
      <c r="D107" s="36"/>
      <c r="E107" s="11"/>
    </row>
    <row r="108" spans="2:5" ht="18">
      <c r="B108" s="13" t="s">
        <v>82</v>
      </c>
      <c r="C108" s="35"/>
      <c r="D108" s="36"/>
      <c r="E108" s="11"/>
    </row>
    <row r="109" spans="3:5" ht="18">
      <c r="C109" s="35"/>
      <c r="D109" s="36"/>
      <c r="E109" s="11"/>
    </row>
    <row r="110" spans="1:5" ht="18">
      <c r="A110" s="69" t="s">
        <v>209</v>
      </c>
      <c r="B110" s="39" t="s">
        <v>89</v>
      </c>
      <c r="C110" s="40">
        <v>307.2</v>
      </c>
      <c r="D110" s="41"/>
      <c r="E110" s="26">
        <f aca="true" t="shared" si="4" ref="E110:E131">D110/C110*100</f>
        <v>0</v>
      </c>
    </row>
    <row r="111" spans="1:5" ht="36">
      <c r="A111" s="69" t="s">
        <v>210</v>
      </c>
      <c r="B111" s="39" t="s">
        <v>114</v>
      </c>
      <c r="C111" s="40">
        <v>1363.9</v>
      </c>
      <c r="D111" s="41"/>
      <c r="E111" s="26">
        <f t="shared" si="4"/>
        <v>0</v>
      </c>
    </row>
    <row r="112" spans="1:5" ht="18">
      <c r="A112" s="69" t="s">
        <v>211</v>
      </c>
      <c r="B112" s="39" t="s">
        <v>123</v>
      </c>
      <c r="C112" s="40">
        <v>13395</v>
      </c>
      <c r="D112" s="41">
        <v>299.2</v>
      </c>
      <c r="E112" s="26">
        <f t="shared" si="4"/>
        <v>2.2336692795819335</v>
      </c>
    </row>
    <row r="113" spans="1:5" ht="18">
      <c r="A113" s="69" t="s">
        <v>212</v>
      </c>
      <c r="B113" s="39" t="s">
        <v>146</v>
      </c>
      <c r="C113" s="40">
        <v>30</v>
      </c>
      <c r="D113" s="41">
        <v>30</v>
      </c>
      <c r="E113" s="26">
        <f t="shared" si="4"/>
        <v>100</v>
      </c>
    </row>
    <row r="114" spans="1:5" s="46" customFormat="1" ht="18">
      <c r="A114" s="69" t="s">
        <v>213</v>
      </c>
      <c r="B114" s="39" t="s">
        <v>149</v>
      </c>
      <c r="C114" s="40">
        <v>11.1</v>
      </c>
      <c r="D114" s="45"/>
      <c r="E114" s="74">
        <f t="shared" si="4"/>
        <v>0</v>
      </c>
    </row>
    <row r="115" spans="1:5" s="46" customFormat="1" ht="18">
      <c r="A115" s="69" t="s">
        <v>214</v>
      </c>
      <c r="B115" s="39" t="s">
        <v>152</v>
      </c>
      <c r="C115" s="40">
        <v>50</v>
      </c>
      <c r="D115" s="45"/>
      <c r="E115" s="74">
        <f t="shared" si="4"/>
        <v>0</v>
      </c>
    </row>
    <row r="116" spans="1:5" s="46" customFormat="1" ht="18">
      <c r="A116" s="69" t="s">
        <v>61</v>
      </c>
      <c r="B116" s="39" t="s">
        <v>158</v>
      </c>
      <c r="C116" s="40">
        <v>40.7</v>
      </c>
      <c r="D116" s="45"/>
      <c r="E116" s="74">
        <f t="shared" si="4"/>
        <v>0</v>
      </c>
    </row>
    <row r="117" spans="1:5" ht="18">
      <c r="A117" s="69" t="s">
        <v>62</v>
      </c>
      <c r="B117" s="39" t="s">
        <v>161</v>
      </c>
      <c r="C117" s="40">
        <v>185.5</v>
      </c>
      <c r="D117" s="45"/>
      <c r="E117" s="74">
        <f t="shared" si="4"/>
        <v>0</v>
      </c>
    </row>
    <row r="118" spans="1:5" ht="18">
      <c r="A118" s="69" t="s">
        <v>71</v>
      </c>
      <c r="B118" s="39" t="s">
        <v>167</v>
      </c>
      <c r="C118" s="40">
        <v>140</v>
      </c>
      <c r="D118" s="41"/>
      <c r="E118" s="26">
        <f t="shared" si="4"/>
        <v>0</v>
      </c>
    </row>
    <row r="119" spans="1:5" ht="18">
      <c r="A119" s="69" t="s">
        <v>215</v>
      </c>
      <c r="B119" s="39" t="s">
        <v>177</v>
      </c>
      <c r="C119" s="40">
        <v>22953.4</v>
      </c>
      <c r="D119" s="41">
        <v>1767.4</v>
      </c>
      <c r="E119" s="26">
        <f t="shared" si="4"/>
        <v>7.69994859149407</v>
      </c>
    </row>
    <row r="120" spans="1:5" ht="36">
      <c r="A120" s="69" t="s">
        <v>216</v>
      </c>
      <c r="B120" s="39" t="s">
        <v>178</v>
      </c>
      <c r="C120" s="40">
        <v>6654.4</v>
      </c>
      <c r="D120" s="41">
        <v>299.8</v>
      </c>
      <c r="E120" s="26">
        <f t="shared" si="4"/>
        <v>4.505289733108921</v>
      </c>
    </row>
    <row r="121" spans="1:5" ht="36">
      <c r="A121" s="69" t="s">
        <v>217</v>
      </c>
      <c r="B121" s="39" t="s">
        <v>218</v>
      </c>
      <c r="C121" s="40">
        <v>5285</v>
      </c>
      <c r="D121" s="41">
        <v>784</v>
      </c>
      <c r="E121" s="26">
        <f t="shared" si="4"/>
        <v>14.834437086092716</v>
      </c>
    </row>
    <row r="122" spans="1:5" ht="18">
      <c r="A122" s="69" t="s">
        <v>219</v>
      </c>
      <c r="B122" s="39" t="s">
        <v>179</v>
      </c>
      <c r="C122" s="40">
        <v>2.3</v>
      </c>
      <c r="D122" s="41"/>
      <c r="E122" s="26">
        <f t="shared" si="4"/>
        <v>0</v>
      </c>
    </row>
    <row r="123" spans="1:5" ht="18">
      <c r="A123" s="69" t="s">
        <v>220</v>
      </c>
      <c r="B123" s="39" t="s">
        <v>180</v>
      </c>
      <c r="C123" s="40">
        <v>99</v>
      </c>
      <c r="D123" s="41"/>
      <c r="E123" s="26">
        <f t="shared" si="4"/>
        <v>0</v>
      </c>
    </row>
    <row r="124" spans="1:5" ht="18">
      <c r="A124" s="69" t="s">
        <v>221</v>
      </c>
      <c r="B124" s="39" t="s">
        <v>181</v>
      </c>
      <c r="C124" s="40">
        <v>50</v>
      </c>
      <c r="D124" s="41"/>
      <c r="E124" s="26">
        <f t="shared" si="4"/>
        <v>0</v>
      </c>
    </row>
    <row r="125" spans="1:5" ht="18">
      <c r="A125" s="69" t="s">
        <v>222</v>
      </c>
      <c r="B125" s="39" t="s">
        <v>223</v>
      </c>
      <c r="C125" s="40">
        <v>21</v>
      </c>
      <c r="D125" s="41"/>
      <c r="E125" s="26">
        <f t="shared" si="4"/>
        <v>0</v>
      </c>
    </row>
    <row r="126" spans="1:5" ht="18">
      <c r="A126" s="69" t="s">
        <v>224</v>
      </c>
      <c r="B126" s="39" t="s">
        <v>182</v>
      </c>
      <c r="C126" s="40">
        <v>351.4</v>
      </c>
      <c r="D126" s="41">
        <v>10.7</v>
      </c>
      <c r="E126" s="26">
        <f t="shared" si="4"/>
        <v>3.0449630051223675</v>
      </c>
    </row>
    <row r="127" spans="1:5" ht="36">
      <c r="A127" s="69" t="s">
        <v>225</v>
      </c>
      <c r="B127" s="39" t="s">
        <v>183</v>
      </c>
      <c r="C127" s="40">
        <v>217</v>
      </c>
      <c r="D127" s="41">
        <v>18.2</v>
      </c>
      <c r="E127" s="26">
        <f t="shared" si="4"/>
        <v>8.387096774193548</v>
      </c>
    </row>
    <row r="128" spans="1:5" ht="18">
      <c r="A128" s="69" t="s">
        <v>226</v>
      </c>
      <c r="B128" s="39" t="s">
        <v>184</v>
      </c>
      <c r="C128" s="40">
        <v>1900</v>
      </c>
      <c r="D128" s="41"/>
      <c r="E128" s="26">
        <f t="shared" si="4"/>
        <v>0</v>
      </c>
    </row>
    <row r="129" spans="1:5" ht="18">
      <c r="A129" s="69" t="s">
        <v>78</v>
      </c>
      <c r="B129" s="39" t="s">
        <v>176</v>
      </c>
      <c r="C129" s="40">
        <v>2948.7</v>
      </c>
      <c r="D129" s="41">
        <v>2643.3</v>
      </c>
      <c r="E129" s="26">
        <f t="shared" si="4"/>
        <v>89.64289347848205</v>
      </c>
    </row>
    <row r="130" spans="1:5" ht="18">
      <c r="A130" s="69" t="s">
        <v>79</v>
      </c>
      <c r="B130" s="39" t="s">
        <v>168</v>
      </c>
      <c r="C130" s="40">
        <v>100</v>
      </c>
      <c r="D130" s="41"/>
      <c r="E130" s="75">
        <f t="shared" si="4"/>
        <v>0</v>
      </c>
    </row>
    <row r="131" spans="1:5" ht="36">
      <c r="A131" s="69" t="s">
        <v>227</v>
      </c>
      <c r="B131" s="39" t="s">
        <v>185</v>
      </c>
      <c r="C131" s="40">
        <v>45.3</v>
      </c>
      <c r="D131" s="41"/>
      <c r="E131" s="75">
        <f t="shared" si="4"/>
        <v>0</v>
      </c>
    </row>
    <row r="132" spans="1:5" ht="36.75" thickBot="1">
      <c r="A132" s="70" t="s">
        <v>228</v>
      </c>
      <c r="B132" s="71" t="s">
        <v>186</v>
      </c>
      <c r="C132" s="47">
        <v>-45</v>
      </c>
      <c r="D132" s="50"/>
      <c r="E132" s="75">
        <f>D132/C132*100</f>
        <v>0</v>
      </c>
    </row>
    <row r="133" spans="1:5" s="5" customFormat="1" ht="18.75" thickBot="1">
      <c r="A133" s="72" t="s">
        <v>68</v>
      </c>
      <c r="B133" s="73" t="s">
        <v>85</v>
      </c>
      <c r="C133" s="10">
        <f>SUM(C110:C132)</f>
        <v>56105.90000000001</v>
      </c>
      <c r="D133" s="10">
        <f>SUM(D110:D132)</f>
        <v>5852.6</v>
      </c>
      <c r="E133" s="80">
        <f>D133/C133*100</f>
        <v>10.43134501006133</v>
      </c>
    </row>
    <row r="134" spans="1:5" ht="18">
      <c r="A134" s="66"/>
      <c r="B134" s="67"/>
      <c r="C134" s="68"/>
      <c r="E134" s="11"/>
    </row>
    <row r="135" spans="1:5" ht="18">
      <c r="A135" s="33"/>
      <c r="B135" s="13" t="s">
        <v>84</v>
      </c>
      <c r="C135" s="35"/>
      <c r="E135" s="11"/>
    </row>
    <row r="136" spans="1:10" ht="18">
      <c r="A136" s="38">
        <v>10116</v>
      </c>
      <c r="B136" s="39" t="s">
        <v>89</v>
      </c>
      <c r="C136" s="40">
        <v>21.6</v>
      </c>
      <c r="D136" s="41">
        <v>2.2</v>
      </c>
      <c r="E136" s="26">
        <f aca="true" t="shared" si="5" ref="E136:E152">D136/C136*100</f>
        <v>10.185185185185187</v>
      </c>
      <c r="F136" s="2">
        <v>2158.5</v>
      </c>
      <c r="J136" s="2">
        <f>SUM(F136:I136)/1000</f>
        <v>2.1585</v>
      </c>
    </row>
    <row r="137" spans="1:10" ht="18">
      <c r="A137" s="38">
        <v>70101</v>
      </c>
      <c r="B137" s="39" t="s">
        <v>113</v>
      </c>
      <c r="C137" s="40">
        <v>2008.7</v>
      </c>
      <c r="D137" s="41">
        <v>389.508</v>
      </c>
      <c r="E137" s="26">
        <f t="shared" si="5"/>
        <v>19.39104893712351</v>
      </c>
      <c r="F137" s="2">
        <v>383668.92</v>
      </c>
      <c r="I137" s="2">
        <v>5839.31</v>
      </c>
      <c r="J137" s="2">
        <f aca="true" t="shared" si="6" ref="J137:J150">SUM(F137:I137)/1000</f>
        <v>389.50822999999997</v>
      </c>
    </row>
    <row r="138" spans="1:10" ht="36">
      <c r="A138" s="38">
        <v>70201</v>
      </c>
      <c r="B138" s="39" t="s">
        <v>114</v>
      </c>
      <c r="C138" s="40">
        <v>18.2</v>
      </c>
      <c r="D138" s="41">
        <v>15.515</v>
      </c>
      <c r="E138" s="26">
        <f t="shared" si="5"/>
        <v>85.24725274725276</v>
      </c>
      <c r="F138" s="2">
        <v>10348.57</v>
      </c>
      <c r="I138" s="2">
        <v>5166.91</v>
      </c>
      <c r="J138" s="2">
        <f t="shared" si="6"/>
        <v>15.51548</v>
      </c>
    </row>
    <row r="139" spans="1:10" ht="18">
      <c r="A139" s="38">
        <v>70401</v>
      </c>
      <c r="B139" s="39" t="s">
        <v>190</v>
      </c>
      <c r="C139" s="40">
        <v>1</v>
      </c>
      <c r="D139" s="41"/>
      <c r="E139" s="26">
        <f t="shared" si="5"/>
        <v>0</v>
      </c>
      <c r="J139" s="2">
        <f t="shared" si="6"/>
        <v>0</v>
      </c>
    </row>
    <row r="140" spans="1:10" ht="18">
      <c r="A140" s="38">
        <v>70805</v>
      </c>
      <c r="B140" s="39" t="s">
        <v>229</v>
      </c>
      <c r="C140" s="40">
        <v>0.2</v>
      </c>
      <c r="D140" s="41">
        <v>0.21</v>
      </c>
      <c r="E140" s="26">
        <f t="shared" si="5"/>
        <v>104.99999999999999</v>
      </c>
      <c r="F140" s="2">
        <v>210</v>
      </c>
      <c r="J140" s="2">
        <f t="shared" si="6"/>
        <v>0.21</v>
      </c>
    </row>
    <row r="141" spans="1:10" ht="18">
      <c r="A141" s="38">
        <v>80101</v>
      </c>
      <c r="B141" s="39" t="s">
        <v>123</v>
      </c>
      <c r="C141" s="40">
        <v>1047.4</v>
      </c>
      <c r="D141" s="41">
        <v>359.164</v>
      </c>
      <c r="E141" s="26">
        <f t="shared" si="5"/>
        <v>34.291006301317545</v>
      </c>
      <c r="F141" s="2">
        <v>159964.82</v>
      </c>
      <c r="G141" s="2">
        <v>80256.27</v>
      </c>
      <c r="H141" s="2">
        <v>101656.44</v>
      </c>
      <c r="I141" s="2">
        <v>17286.84</v>
      </c>
      <c r="J141" s="2">
        <f t="shared" si="6"/>
        <v>359.1643700000001</v>
      </c>
    </row>
    <row r="142" spans="1:10" ht="36">
      <c r="A142" s="38">
        <v>80300</v>
      </c>
      <c r="B142" s="39" t="s">
        <v>124</v>
      </c>
      <c r="C142" s="78">
        <v>1324.2</v>
      </c>
      <c r="D142" s="41">
        <v>404.981</v>
      </c>
      <c r="E142" s="26">
        <f t="shared" si="5"/>
        <v>30.58306902280622</v>
      </c>
      <c r="F142" s="2">
        <v>369003.05</v>
      </c>
      <c r="G142" s="2">
        <v>15819.56</v>
      </c>
      <c r="H142" s="2">
        <v>20158</v>
      </c>
      <c r="J142" s="2">
        <f t="shared" si="6"/>
        <v>404.98061</v>
      </c>
    </row>
    <row r="143" spans="1:10" ht="18">
      <c r="A143" s="38">
        <v>80500</v>
      </c>
      <c r="B143" s="39" t="s">
        <v>125</v>
      </c>
      <c r="C143" s="40">
        <v>689.4</v>
      </c>
      <c r="D143" s="41">
        <v>129.681</v>
      </c>
      <c r="E143" s="26">
        <f t="shared" si="5"/>
        <v>18.810704960835512</v>
      </c>
      <c r="F143" s="2">
        <v>128383.53</v>
      </c>
      <c r="H143" s="2">
        <v>1297.7</v>
      </c>
      <c r="J143" s="2">
        <f t="shared" si="6"/>
        <v>129.68123</v>
      </c>
    </row>
    <row r="144" spans="1:10" s="46" customFormat="1" ht="18">
      <c r="A144" s="42">
        <v>110201</v>
      </c>
      <c r="B144" s="43" t="s">
        <v>158</v>
      </c>
      <c r="C144" s="44">
        <v>15.6</v>
      </c>
      <c r="D144" s="45">
        <v>9.008</v>
      </c>
      <c r="E144" s="74">
        <f t="shared" si="5"/>
        <v>57.74358974358974</v>
      </c>
      <c r="F144" s="46">
        <v>414</v>
      </c>
      <c r="I144" s="46">
        <v>8594</v>
      </c>
      <c r="J144" s="2">
        <f t="shared" si="6"/>
        <v>9.008</v>
      </c>
    </row>
    <row r="145" spans="1:10" s="46" customFormat="1" ht="18">
      <c r="A145" s="42">
        <v>110202</v>
      </c>
      <c r="B145" s="43" t="s">
        <v>160</v>
      </c>
      <c r="C145" s="44">
        <v>345.2</v>
      </c>
      <c r="D145" s="45">
        <v>344.199</v>
      </c>
      <c r="E145" s="74">
        <f t="shared" si="5"/>
        <v>99.71002317497104</v>
      </c>
      <c r="I145" s="46">
        <v>344199</v>
      </c>
      <c r="J145" s="2">
        <f t="shared" si="6"/>
        <v>344.199</v>
      </c>
    </row>
    <row r="146" spans="1:10" s="46" customFormat="1" ht="18">
      <c r="A146" s="42">
        <v>110204</v>
      </c>
      <c r="B146" s="43" t="s">
        <v>161</v>
      </c>
      <c r="C146" s="44">
        <v>122.3</v>
      </c>
      <c r="D146" s="45">
        <v>15.604</v>
      </c>
      <c r="E146" s="74">
        <f t="shared" si="5"/>
        <v>12.758789860997547</v>
      </c>
      <c r="F146" s="46">
        <v>13262.32</v>
      </c>
      <c r="I146" s="46">
        <v>2341.2</v>
      </c>
      <c r="J146" s="2">
        <f t="shared" si="6"/>
        <v>15.60352</v>
      </c>
    </row>
    <row r="147" spans="1:10" s="46" customFormat="1" ht="18">
      <c r="A147" s="42">
        <v>110205</v>
      </c>
      <c r="B147" s="43" t="s">
        <v>162</v>
      </c>
      <c r="C147" s="44">
        <v>170.7</v>
      </c>
      <c r="D147" s="45">
        <v>56.376</v>
      </c>
      <c r="E147" s="74">
        <f t="shared" si="5"/>
        <v>33.026362038664324</v>
      </c>
      <c r="F147" s="46">
        <v>54206.36</v>
      </c>
      <c r="I147" s="46">
        <v>2170</v>
      </c>
      <c r="J147" s="2">
        <f t="shared" si="6"/>
        <v>56.37636</v>
      </c>
    </row>
    <row r="148" spans="1:10" ht="18">
      <c r="A148" s="42">
        <v>130107</v>
      </c>
      <c r="B148" s="39" t="s">
        <v>167</v>
      </c>
      <c r="C148" s="40">
        <v>456.4</v>
      </c>
      <c r="D148" s="45">
        <v>161.863</v>
      </c>
      <c r="E148" s="26">
        <f t="shared" si="5"/>
        <v>35.46516213847502</v>
      </c>
      <c r="F148" s="2">
        <v>1920</v>
      </c>
      <c r="G148" s="2">
        <v>155570.95</v>
      </c>
      <c r="I148" s="2">
        <v>4372</v>
      </c>
      <c r="J148" s="2">
        <f t="shared" si="6"/>
        <v>161.86295</v>
      </c>
    </row>
    <row r="149" spans="1:10" ht="18">
      <c r="A149" s="42">
        <v>130115</v>
      </c>
      <c r="B149" s="39" t="s">
        <v>169</v>
      </c>
      <c r="C149" s="40">
        <v>41.5</v>
      </c>
      <c r="D149" s="45">
        <v>1.73</v>
      </c>
      <c r="E149" s="26">
        <f t="shared" si="5"/>
        <v>4.168674698795181</v>
      </c>
      <c r="F149" s="2">
        <v>244.4</v>
      </c>
      <c r="H149" s="2">
        <v>1486</v>
      </c>
      <c r="J149" s="2">
        <f t="shared" si="6"/>
        <v>1.7304000000000002</v>
      </c>
    </row>
    <row r="150" spans="1:10" ht="18.75" thickBot="1">
      <c r="A150" s="48">
        <v>250404</v>
      </c>
      <c r="B150" s="49" t="s">
        <v>80</v>
      </c>
      <c r="C150" s="47">
        <v>50</v>
      </c>
      <c r="D150" s="50">
        <v>13.831</v>
      </c>
      <c r="E150" s="75">
        <f t="shared" si="5"/>
        <v>27.662</v>
      </c>
      <c r="F150" s="2">
        <v>13830.77</v>
      </c>
      <c r="J150" s="2">
        <f t="shared" si="6"/>
        <v>13.830770000000001</v>
      </c>
    </row>
    <row r="151" spans="1:10" s="5" customFormat="1" ht="19.5" thickBot="1">
      <c r="A151" s="19" t="s">
        <v>68</v>
      </c>
      <c r="B151" s="7" t="s">
        <v>83</v>
      </c>
      <c r="C151" s="9">
        <f>SUM(C136:C150)</f>
        <v>6312.4</v>
      </c>
      <c r="D151" s="79">
        <f>SUM(D136:D150)</f>
        <v>1903.8700000000001</v>
      </c>
      <c r="E151" s="80">
        <f t="shared" si="5"/>
        <v>30.160794626449533</v>
      </c>
      <c r="F151" s="5">
        <f>SUM(F136:F150)</f>
        <v>1137615.2400000002</v>
      </c>
      <c r="G151" s="5">
        <f>SUM(G136:G150)</f>
        <v>251646.78000000003</v>
      </c>
      <c r="H151" s="5">
        <f>SUM(H136:H150)</f>
        <v>124598.14</v>
      </c>
      <c r="I151" s="5">
        <f>SUM(I136:I150)</f>
        <v>389969.26</v>
      </c>
      <c r="J151" s="5">
        <f>SUM(J136:J150)</f>
        <v>1903.8294199999998</v>
      </c>
    </row>
    <row r="152" spans="1:10" s="5" customFormat="1" ht="19.5" thickBot="1">
      <c r="A152" s="20"/>
      <c r="B152" s="8" t="s">
        <v>86</v>
      </c>
      <c r="C152" s="9">
        <f>C151+C133</f>
        <v>62418.30000000001</v>
      </c>
      <c r="D152" s="9">
        <f>D151+D133</f>
        <v>7756.47</v>
      </c>
      <c r="E152" s="80">
        <f t="shared" si="5"/>
        <v>12.42659604635179</v>
      </c>
      <c r="J152" s="5">
        <v>7756.471</v>
      </c>
    </row>
    <row r="154" spans="2:4" ht="18">
      <c r="B154" s="2" t="s">
        <v>192</v>
      </c>
      <c r="D154" s="22" t="s">
        <v>193</v>
      </c>
    </row>
  </sheetData>
  <sheetProtection/>
  <mergeCells count="2">
    <mergeCell ref="A3:B3"/>
    <mergeCell ref="A2:E2"/>
  </mergeCells>
  <printOptions/>
  <pageMargins left="0.76" right="0.33" top="0.13" bottom="0.14" header="0" footer="0"/>
  <pageSetup fitToHeight="2" fitToWidth="1" horizontalDpi="600" verticalDpi="600" orientation="portrait" paperSize="9" scale="42" r:id="rId1"/>
  <rowBreaks count="2" manualBreakCount="2">
    <brk id="55" max="6" man="1"/>
    <brk id="1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2013-04-09T07:14:34Z</cp:lastPrinted>
  <dcterms:created xsi:type="dcterms:W3CDTF">2012-01-27T09:20:47Z</dcterms:created>
  <dcterms:modified xsi:type="dcterms:W3CDTF">2013-04-09T07:14:44Z</dcterms:modified>
  <cp:category/>
  <cp:version/>
  <cp:contentType/>
  <cp:contentStatus/>
</cp:coreProperties>
</file>